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zaz\Desktop\"/>
    </mc:Choice>
  </mc:AlternateContent>
  <xr:revisionPtr revIDLastSave="0" documentId="13_ncr:1_{ADEBA911-DA1C-45F9-9BEC-0556EAA29B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BA" sheetId="3" r:id="rId1"/>
    <sheet name="VRA" sheetId="2" r:id="rId2"/>
    <sheet name="Finansavimo sumų pažyma" sheetId="1" r:id="rId3"/>
  </sheets>
  <definedNames>
    <definedName name="_xlnm.Print_Titles" localSheetId="2">'Finansavimo sumų pažyma'!$10:$12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N24" i="1"/>
  <c r="N23" i="1"/>
  <c r="M22" i="1"/>
  <c r="L22" i="1"/>
  <c r="K22" i="1"/>
  <c r="J22" i="1"/>
  <c r="I22" i="1"/>
  <c r="H22" i="1"/>
  <c r="G22" i="1"/>
  <c r="F22" i="1"/>
  <c r="E22" i="1"/>
  <c r="D22" i="1"/>
  <c r="N22" i="1" s="1"/>
  <c r="N21" i="1"/>
  <c r="N20" i="1"/>
  <c r="M19" i="1"/>
  <c r="L19" i="1"/>
  <c r="K19" i="1"/>
  <c r="K25" i="1" s="1"/>
  <c r="J19" i="1"/>
  <c r="I19" i="1"/>
  <c r="H19" i="1"/>
  <c r="G19" i="1"/>
  <c r="F19" i="1"/>
  <c r="E19" i="1"/>
  <c r="D19" i="1"/>
  <c r="N19" i="1" s="1"/>
  <c r="N18" i="1"/>
  <c r="N17" i="1"/>
  <c r="M16" i="1"/>
  <c r="L16" i="1"/>
  <c r="K16" i="1"/>
  <c r="J16" i="1"/>
  <c r="I16" i="1"/>
  <c r="H16" i="1"/>
  <c r="G16" i="1"/>
  <c r="F16" i="1"/>
  <c r="E16" i="1"/>
  <c r="N16" i="1" s="1"/>
  <c r="D16" i="1"/>
  <c r="N15" i="1"/>
  <c r="N14" i="1"/>
  <c r="M13" i="1"/>
  <c r="M25" i="1" s="1"/>
  <c r="L13" i="1"/>
  <c r="L25" i="1" s="1"/>
  <c r="K13" i="1"/>
  <c r="J13" i="1"/>
  <c r="J25" i="1" s="1"/>
  <c r="I13" i="1"/>
  <c r="H13" i="1"/>
  <c r="H25" i="1" s="1"/>
  <c r="G13" i="1"/>
  <c r="G25" i="1" s="1"/>
  <c r="F13" i="1"/>
  <c r="F25" i="1" s="1"/>
  <c r="E13" i="1"/>
  <c r="D13" i="1"/>
  <c r="N13" i="1" s="1"/>
  <c r="J47" i="2"/>
  <c r="I47" i="2"/>
  <c r="J31" i="2"/>
  <c r="I31" i="2"/>
  <c r="J28" i="2"/>
  <c r="I28" i="2"/>
  <c r="J22" i="2"/>
  <c r="I22" i="2"/>
  <c r="I21" i="2" s="1"/>
  <c r="I46" i="2" s="1"/>
  <c r="I54" i="2" s="1"/>
  <c r="I56" i="2" s="1"/>
  <c r="J21" i="2"/>
  <c r="J46" i="2" s="1"/>
  <c r="J54" i="2" s="1"/>
  <c r="J56" i="2" s="1"/>
  <c r="H90" i="3"/>
  <c r="G90" i="3"/>
  <c r="H86" i="3"/>
  <c r="H84" i="3" s="1"/>
  <c r="G86" i="3"/>
  <c r="G84" i="3" s="1"/>
  <c r="H75" i="3"/>
  <c r="G75" i="3"/>
  <c r="H69" i="3"/>
  <c r="G69" i="3"/>
  <c r="G64" i="3" s="1"/>
  <c r="H65" i="3"/>
  <c r="H64" i="3" s="1"/>
  <c r="G65" i="3"/>
  <c r="H59" i="3"/>
  <c r="H94" i="3" s="1"/>
  <c r="G59" i="3"/>
  <c r="H49" i="3"/>
  <c r="G49" i="3"/>
  <c r="H42" i="3"/>
  <c r="H41" i="3" s="1"/>
  <c r="G42" i="3"/>
  <c r="G41" i="3" s="1"/>
  <c r="H27" i="3"/>
  <c r="G27" i="3"/>
  <c r="H21" i="3"/>
  <c r="H20" i="3" s="1"/>
  <c r="H58" i="3" s="1"/>
  <c r="G21" i="3"/>
  <c r="G20" i="3" s="1"/>
  <c r="G58" i="3" s="1"/>
  <c r="E25" i="1" l="1"/>
  <c r="D25" i="1"/>
  <c r="N25" i="1" s="1"/>
  <c r="G9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3E5E93DF-3365-42DD-BFC1-EDA88B005A85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B78E2F92-BEA6-4181-8719-C549A1C1AE70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687C57D4-E3BD-472B-B78D-A7F327980649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0A3992CD-D75F-4E3B-8E49-D95391EB0CDD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4CAA65D6-E7BC-4A50-9951-B8E01D92E9B9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D71F6935-4969-48BD-A80F-DE57525489E3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CCC58014-E709-4863-B73C-17225258BE0A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551401D4-22B8-40C7-8AC0-331094A050C5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C3FF3932-37C2-4251-AE1B-EDCAF51CB780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A0C78F51-6165-4C70-8DEE-2173B3A0D80B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87058954-2B82-448E-ABA0-0F0680A8A947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BE67719F-2DA7-4DDC-A647-D87E74AC4FB1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61B9AC60-3AFE-450E-A44E-DD105D9FA2E0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A7904298-9427-4A2B-B6B5-E70F4340DA3D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A4C518A9-0903-46BB-9DE6-AD7AF403419A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C20A42A5-4543-4AC3-AC55-A9471EDBC573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D8CC9950-1A77-4175-B892-1EEEDA74B4CD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2EFD7B92-8EE6-409C-BB0A-B2E233D0008E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6E027A9A-773A-4AA9-BE4F-432AAB75F95C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7B38FF2F-ECF1-495F-A6F3-BD40D0603432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FDF5A1FB-1E0A-44A5-984E-DB4908E52396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53692BAD-6593-47A7-BCD5-47C5D44AAFE9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667EB4B6-7A21-4584-94D0-9089658BDAD3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8CD8C1B8-5FA7-4BCF-81AB-FAE189080EA0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4C8E5759-9B82-4B70-B003-C2F10148CE16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0D243763-AC0E-4A50-96C8-8AD815D0E380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C4955933-730C-42C3-ABC7-E9A0F00EF782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AB4C9C0B-78BA-4039-930C-9955DDF91909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81879C0F-9DD0-4EA1-A7D9-91913BB727A8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2416F4C2-EAF1-44D0-9FB6-011DA8A8EEDA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7CA3BFCE-A873-4038-9EE9-718F0A1ADD98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62762B9C-CE2E-4FFA-B764-58BF137A0464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A5C2735E-2BB4-41CF-A117-BA06F46F5A38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C70D0233-982F-449C-B187-87A155EDB636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CA636B6C-DF1E-408E-8494-93F4A22325F9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FDB4D2E9-6549-4ADE-8CDB-AC3FE6EAC4FE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F4FA9DE1-EEB8-4C91-98FD-DFFF4B7A69ED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B8FCD80D-851E-487A-A41B-46B021CD2509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66C5F3F2-C03C-4843-BD6F-86745444F3E5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CC1DAF1B-D73A-46C0-B86A-A5B9DB3082F7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D4CBD6C7-F9FF-4FA4-B552-F536511DDD79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E629E0FB-4DE8-4F07-A678-2F3CA497767C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D47784AB-155D-49C6-99E8-B28C41C93ADC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CB7A35AA-92EA-4EE2-9CBA-E5D02AF43F51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DF9386EA-CBE1-4BE5-98C9-2115F7372AFB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DCCF28A5-07B6-4B7E-B2FD-B30077DED92C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D7E0E19C-692A-4B9D-A521-AEF4AF7DB981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DF37CDD6-8D68-4869-BA0E-36FCBCD11B86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F2C2EEFF-AA36-430F-80E7-B2939E20E71D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A8797E6D-AD00-46EF-8263-F5EF32E08DCC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8C324522-B500-40C0-BB9A-2D47EC018EDB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48ED6945-F504-4BA1-968B-182709269D3D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AA9C8DAA-B738-4338-B8E8-6084B10F8C54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F4DC2235-29C7-4434-81D3-9D90D99505AD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3A4D331A-DFA3-4563-84A3-43E9DC6686D2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E47E4845-8288-47A3-AEC2-1FE818D4C41B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4932F702-E898-4C8C-A75D-C75D070D7DCF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D0F5DA1A-5D01-452C-AB92-F9F261DBE87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1A87AF5C-8016-40D6-936C-4A6FEC933C1C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D5745688-6D6A-4161-9F29-FE972924DF0C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AA10FAA0-F5EC-449D-81E9-9B2B0CE0D67C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2ED1DCBA-005B-4D0C-AB8B-5CFD660A9873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A404A9EC-9D69-485B-95E9-542E7557A95E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7DB33C30-F4DA-46AA-A487-DF10718488DB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29C77C7A-6A26-450D-9C54-2687EE35D183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1EC75991-94A1-4A47-BBA7-68586FCD76C5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D91940EB-FAFD-4E2C-B602-D05D1A464E54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9BC63BCD-4B41-436E-9B4E-8F9AB4FF62FE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1EB91113-03A7-4410-BEF9-180D18242474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4E147B1A-833D-4853-A31C-655CA376C99A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95DB8590-3672-4842-8EC7-61AE32F10A75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7CCE3ED6-EF73-415B-B157-98D0B9233AA3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132606CC-C4FB-4DC2-8F78-608C55D3C548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DF7A3F0E-8A20-4F65-952A-A87D812FADB6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ED1557AF-8F48-4C1D-AFCA-A6BBF5071A6C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A0A6CD2C-D5DD-43B5-A651-7083B2971C1A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F50DE8BF-CF37-4108-B88E-F51701004913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0207BEDC-2F9A-4D72-9D23-EA5ACBA4C45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3F6A57B1-84C0-457D-94E2-43850BCFCD79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518973B3-A1EE-4FE9-97B9-49DFD6A4C77D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112B0316-EF71-4526-9AB4-5D4299636982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708AD5D-FC3E-4E66-A83B-80109A06FCFF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35AB5F13-DCFB-4158-82A0-3854428E510E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88D0DBEA-4F6F-449D-ADA0-C895ED05902A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9E243D28-ABCA-4587-9631-B782B3D813F0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BBF15E9D-7A8E-4E3F-8E0E-A130164A085F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5FE1ABA7-6120-4CEF-A33A-72B1F43A6A2D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C3BE010E-339F-47F3-8377-C5E68906863A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F68F0961-BA7E-4264-9DF3-51570ABB2876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C21D2CD8-1BE8-4664-BED1-9D4498668B75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83979323-1F1A-4DC8-B183-B7C7C0A780CA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91C9839F-A0A8-4D37-958D-2F497B259982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51F1C5D3-0094-4149-8B1E-F76341956CA5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D3179096-B7F3-4DDF-9EAC-D286A8B2FBE4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C750C073-8EF7-40EA-855F-B37EB315A87F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1D7FC669-1917-4959-B77C-3A047B083707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5CED8ED3-0A25-40DA-AD9A-B5DD8E8BC53D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DE48475E-A657-4190-BB4F-598457375C37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14496BB6-491B-4BF9-9CA8-8015540170A9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DEEE897A-E29C-49B7-85D9-49B4A5DEF806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92595FDA-C76A-4710-B9EC-89AF3E9B5AA8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5E1B27BA-2B26-422A-A1D9-18AE9F778F9B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A7F8B896-E40D-4E99-95A7-4A951692320F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236780C0-6801-4A7C-803B-977151B368A6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5512728C-7676-4A59-B26C-4F3F1CFEF5C0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161E6E74-8252-401F-B921-2E3A97A6830B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C9B09AE5-BA91-4B3F-9E37-9023BA745513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<sst xmlns="http://schemas.openxmlformats.org/spreadsheetml/2006/main" count="666" uniqueCount="418">
  <si>
    <t/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</si>
  <si>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</si>
  <si>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</si>
  <si>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</si>
  <si>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</si>
  <si>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</si>
  <si>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</si>
  <si>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</si>
  <si>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</si>
  <si>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</si>
  <si>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</si>
  <si>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</si>
  <si>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</si>
  <si>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</si>
  <si>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</si>
  <si>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</si>
  <si>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</si>
  <si>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</si>
  <si>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</si>
  <si>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</si>
  <si>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</si>
  <si>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</si>
  <si>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</si>
  <si>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</si>
  <si>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</si>
  <si>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0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</si>
  <si>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</si>
  <si>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</si>
  <si>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</si>
  <si>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</si>
  <si>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</si>
  <si>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</si>
  <si>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</si>
  <si>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</si>
  <si>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</si>
  <si>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</si>
  <si>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</si>
  <si>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</si>
  <si>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</si>
  <si>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</si>
  <si>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</si>
  <si>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</si>
  <si>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</si>
  <si>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</si>
  <si>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</si>
  <si>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</si>
  <si>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Klaipėdos rajono paramos šeimai centras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</si>
  <si>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</si>
  <si>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</si>
  <si>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</si>
  <si>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</si>
  <si>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</si>
  <si>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 xml:space="preserve">Pateikimo valiuta ir tikslumas: eurais 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</si>
  <si>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</si>
  <si>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</si>
  <si>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</si>
  <si>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</si>
  <si>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</si>
  <si>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</si>
  <si>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</si>
  <si>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</si>
  <si>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</si>
  <si>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</si>
  <si>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</si>
  <si>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</si>
  <si>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</si>
  <si>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</si>
  <si>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</si>
  <si>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</si>
  <si>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</si>
  <si>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</si>
  <si>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</si>
  <si>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</si>
  <si>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</si>
  <si>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</si>
  <si>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</si>
  <si>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</si>
  <si>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</si>
  <si>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</si>
  <si>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</si>
  <si>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</si>
  <si>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</si>
  <si>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</si>
  <si>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</si>
  <si>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</si>
  <si>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</si>
  <si>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</si>
  <si>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</si>
  <si>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</si>
  <si>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</si>
  <si>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</si>
  <si>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</si>
  <si>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</si>
  <si>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</si>
  <si>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</si>
  <si>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</si>
  <si>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</si>
  <si>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</si>
  <si>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</si>
  <si>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</si>
  <si>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</si>
  <si>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</si>
  <si>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</si>
  <si>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</si>
  <si>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</si>
  <si>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</si>
  <si>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</si>
  <si>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</si>
  <si>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</si>
  <si>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</si>
  <si>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</si>
  <si>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</si>
  <si>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</si>
  <si>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</si>
  <si>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</si>
  <si>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</si>
  <si>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</si>
  <si>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</si>
  <si>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</si>
  <si>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</si>
  <si>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</si>
  <si>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</si>
  <si>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</si>
  <si>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</si>
  <si>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</si>
  <si>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</si>
  <si>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</si>
  <si>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</si>
  <si>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</si>
  <si>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</si>
  <si>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</si>
  <si>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</si>
  <si>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</si>
  <si>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</si>
  <si>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</si>
  <si>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</si>
  <si>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</si>
  <si>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</si>
  <si>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</si>
  <si>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</si>
  <si>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Jurinda Jasevičienė</t>
  </si>
  <si>
    <t xml:space="preserve">(viešojo sektoriaus subjekto vadovas arba jo įgaliotas administracijos vadovas)                           </t>
  </si>
  <si>
    <t>(parašas)</t>
  </si>
  <si>
    <t>(vardas ir pavardė)</t>
  </si>
  <si>
    <t xml:space="preserve">vyriausiasis buhalteris (buhalteris)                                                                                      </t>
  </si>
  <si>
    <t xml:space="preserve">  (parašas)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</si>
  <si>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</si>
  <si>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</si>
  <si>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</si>
  <si>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</si>
  <si>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</si>
  <si>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</si>
  <si>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</si>
  <si>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</si>
  <si>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</si>
  <si>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</si>
  <si>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</si>
  <si>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</si>
  <si>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</si>
  <si>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</si>
  <si>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</si>
  <si>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</si>
  <si>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</si>
  <si>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</si>
  <si>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</si>
  <si>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</si>
  <si>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</si>
  <si>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</si>
  <si>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</si>
  <si>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</si>
  <si>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</si>
  <si>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</si>
  <si>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</si>
  <si>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</si>
  <si>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</si>
  <si>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</si>
  <si>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</si>
  <si>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</si>
  <si>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</si>
  <si>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</si>
  <si>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</si>
  <si>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</si>
  <si>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Ilgalaikis finansinis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</si>
  <si>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</si>
  <si>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</si>
  <si>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</si>
  <si>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</si>
  <si>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</si>
  <si>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</si>
  <si>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</si>
  <si>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</si>
  <si>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</si>
  <si>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</si>
  <si>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</si>
  <si>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</si>
  <si>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</si>
  <si>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</si>
  <si>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</si>
  <si>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</si>
  <si>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</si>
  <si>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</si>
  <si>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</si>
  <si>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</si>
  <si>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</si>
  <si>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</si>
  <si>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</si>
  <si>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</si>
  <si>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</si>
  <si>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</si>
  <si>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</si>
  <si>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</si>
  <si>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</si>
  <si>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</si>
  <si>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</si>
  <si>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</si>
  <si>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</si>
  <si>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</si>
  <si>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</si>
  <si>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</si>
  <si>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</si>
  <si>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</si>
  <si>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</si>
  <si>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</si>
  <si>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</si>
  <si>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</si>
  <si>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</si>
  <si>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</si>
  <si>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</si>
  <si>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</si>
  <si>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</si>
  <si>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</si>
  <si>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</si>
  <si>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</si>
  <si>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</si>
  <si>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</si>
  <si>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</si>
  <si>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</si>
  <si>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</si>
  <si>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</si>
  <si>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</si>
  <si>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</si>
  <si>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</si>
  <si>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</si>
  <si>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</si>
  <si>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</si>
  <si>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</si>
  <si>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</si>
  <si>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</si>
  <si>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</si>
  <si>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</si>
  <si>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</si>
  <si>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</si>
  <si>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</si>
  <si>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</si>
  <si>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</si>
  <si>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</si>
  <si>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</si>
  <si>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</si>
  <si>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</si>
  <si>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</si>
  <si>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</si>
  <si>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</si>
  <si>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t>Direktorė</t>
  </si>
  <si>
    <t>Centralizuotos biudžetinių įstaigų buhalterinės apskaitos skyriaus vedėja</t>
  </si>
  <si>
    <t>P15</t>
  </si>
  <si>
    <t>Įstaigos kodas 163740449, Klaipėdos g. 11, Gargždai, Klaipėdos r.</t>
  </si>
  <si>
    <t>PAGAL  2022-06-30 D. DUOMENIS</t>
  </si>
  <si>
    <t>2022-08-29  Nr.____</t>
  </si>
  <si>
    <t>Pateikimo valiuta ir tikslumas: eurais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</si>
  <si>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</si>
  <si>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</si>
  <si>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</si>
  <si>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</si>
  <si>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</si>
  <si>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</si>
  <si>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</si>
  <si>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Infrastruktūros statiniai</t>
  </si>
  <si>
    <t>Debetas-kreditas sąskaitos 1203 pabaigos datai</t>
  </si>
  <si>
    <t>Kiti statiniai</t>
  </si>
  <si>
    <t>Debetas-kreditas sąskaitos 1211 pabaigos datai</t>
  </si>
  <si>
    <t>Debetas-kreditas sąskaitos 1205 pabaigos datai</t>
  </si>
  <si>
    <t>Debetas-kreditas sąskaitos 1206 pabaigos datai</t>
  </si>
  <si>
    <t>Baldai, biuro įranga ir kitas ilgalaikis materialusis turtas</t>
  </si>
  <si>
    <t>Debetas-kreditas sąskaitos 1208 + 1209 pabaigos datai</t>
  </si>
  <si>
    <t>Kultūros ir kitos vertybės</t>
  </si>
  <si>
    <t>Debetas-kreditas sąskaitos 1204+1207 pabaigos datai</t>
  </si>
  <si>
    <t>Debetas-kreditas sąskaitos 1210 pabaigos datai</t>
  </si>
  <si>
    <t>Debetas-kreditas sąskaitų 161+162+163+164+165+166 pabaigos datai</t>
  </si>
  <si>
    <t>Mineraliniai ištekliai</t>
  </si>
  <si>
    <t>Debetas-kreditas sąskaitos 171 pabaigos datai</t>
  </si>
  <si>
    <t>Kitas ilgalaikis turtas</t>
  </si>
  <si>
    <t>Debetas-kreditas sąskaitos 172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</si>
  <si>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</si>
  <si>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</si>
  <si>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</si>
  <si>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</si>
  <si>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</si>
  <si>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</si>
  <si>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</si>
  <si>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</si>
  <si>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</si>
  <si>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</si>
  <si>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</si>
  <si>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</si>
  <si>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</si>
  <si>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</si>
  <si>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</si>
  <si>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</si>
  <si>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</si>
  <si>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</si>
  <si>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</si>
  <si>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</si>
  <si>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</si>
  <si>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</si>
  <si>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</si>
  <si>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</si>
  <si>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</si>
  <si>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</si>
  <si>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</si>
  <si>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</si>
  <si>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</si>
  <si>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</si>
  <si>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</si>
  <si>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</si>
  <si>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 692+693-6930001(PVM)-6930002(ATV PVM) pabaigos datai</t>
  </si>
  <si>
    <t>Debetas-kreditas sąskaitos 695 pabaigos datai</t>
  </si>
  <si>
    <t>Debetas-kreditas sąskaitų 684+694+685+6930001(PVM)+6930002(ATV PVM)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</si>
  <si>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</si>
  <si>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</si>
  <si>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</si>
  <si>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</si>
  <si>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</si>
  <si>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3100001+3100002 pabaigos datai</t>
  </si>
  <si>
    <t>(viešojo sektoriaus subjekto vadovo arba jo įgalioto administracijos vadovo pareigų pavadinimas)</t>
  </si>
  <si>
    <t>Viktorija Kaprizkina</t>
  </si>
  <si>
    <t xml:space="preserve">(ataskaitą parengusio asmens pareigų pavadinimas)                   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</si>
  <si>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</si>
  <si>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</si>
  <si>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</si>
  <si>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</si>
  <si>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</si>
  <si>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sąskaitos732+733+734+742+743+752+753+754+7712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</si>
  <si>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</si>
  <si>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</si>
  <si>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</si>
  <si>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</si>
  <si>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</si>
  <si>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</si>
  <si>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</si>
  <si>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</si>
  <si>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</si>
  <si>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</si>
  <si>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</si>
  <si>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</si>
  <si>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</si>
  <si>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</si>
  <si>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</si>
  <si>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</si>
  <si>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</si>
  <si>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</si>
  <si>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Finansavimo sumų pergrupavimas</t>
  </si>
  <si>
    <t>4141, 4241 sąskaitų likutis pradžiai</t>
  </si>
  <si>
    <t>apyvarta saskaitų 4241101, 4241201, 4241301 ir minusuojamas 5 ir 6 stulpeliai</t>
  </si>
  <si>
    <t xml:space="preserve"> apyvarta saskaitų 4241103+4241203+4241303</t>
  </si>
  <si>
    <t>Pastaba: 8 stulpelyje atkeliamos sumos, kai debetuojamas 424 panaudojimas ir debetuojama sąskaitos 226300111, 8800001, 8800004, 2263002</t>
  </si>
  <si>
    <t xml:space="preserve"> apyvarta saskaitų 4241102+4241202+4241302 atimant 8 ir 10 stulpelius</t>
  </si>
  <si>
    <t>Pastaba: 10 stulpelyje atkeliamos sumos, kai debetuojamos sąskaitos 424 panaudojimas ir debetuojamas 8332001, 8333001</t>
  </si>
  <si>
    <t xml:space="preserve"> apyvarta saskaitų 4241104+4241204+4241304</t>
  </si>
  <si>
    <t>apyvarta sąskaitų 4141</t>
  </si>
  <si>
    <t>4142, 4242 sąskaitų likutis pradžiai</t>
  </si>
  <si>
    <t>apyvarta saskaitos 4242001 ir minusuojamas 5 ir 6 stulpeliai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</si>
  <si>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</si>
  <si>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</si>
  <si>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</si>
  <si>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</si>
  <si>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4151, 4251 sąskaitų likutis pradžiai</t>
  </si>
  <si>
    <t>apyvarta saskaitų 4251101, 4251201, 4251301 ir minusuojamas 5 ir 6 stulpeliai</t>
  </si>
  <si>
    <t xml:space="preserve"> apyvarta saskaitų 4251103+4251203+4251303</t>
  </si>
  <si>
    <t>Pastaba: 8 stulpelyje atkeliamos sumos, kai debetuojamas 425 panaudojimas ir debetuojama sąskaitos 226300111, 8800001, 8800004, 2263002</t>
  </si>
  <si>
    <t xml:space="preserve"> apyvarta saskaitų 4251102+4251202+4251302 atimant 8 ir 10 stulpelius</t>
  </si>
  <si>
    <t>Pastaba: 10 stulpelyje atkeliamos sumos, kai debetuojamos sąskaitos 425 panaudojimas ir debetuojamas 8332001, 8333001</t>
  </si>
  <si>
    <t xml:space="preserve"> apyvarta saskaitų 4251104+4251204+4251304</t>
  </si>
  <si>
    <t>apyvarta sąskaitų 4151</t>
  </si>
  <si>
    <t>4152, 4252 sąskaitų likutis pradžiai</t>
  </si>
  <si>
    <t>apyvarta saskaitų 4252001 ir minusuojamas 5 ir 6 stulpeliai</t>
  </si>
  <si>
    <t xml:space="preserve"> apyvarta saskaitos 4252003</t>
  </si>
  <si>
    <t xml:space="preserve"> apyvarta saskaitų 4252002 atimant 8 ir 10 stulpelius</t>
  </si>
  <si>
    <t xml:space="preserve"> apyvarta saskaitų 4252004</t>
  </si>
  <si>
    <t>apyvarta sąskaitų 4152</t>
  </si>
  <si>
    <t>4111, 4121, 4131, 4211, 4221, 4231 sąskaitų likutis pradžiai</t>
  </si>
  <si>
    <t>apyvarta saskaitų 4211101, 4211201, 4211301, 4221101, 4221201, 4221301, 4231101, 4231201, 4231301, ir minusuojamas 5 ir 6 stulpeliai</t>
  </si>
  <si>
    <t xml:space="preserve"> apyvarta saskaitų 4211103+4211203+4211303+4221103+4221203+4221303+4231103+4231203+4231303</t>
  </si>
  <si>
    <t>Pastaba: 8 stulpelyje atkeliamos sumos, kai debetuojamas 421, 422, 423 panaudojimas ir debetuojama sąskaitos 226300111, 8800001, 8800004, 2263002</t>
  </si>
  <si>
    <t xml:space="preserve"> apyvarta saskaitų 4211102+4211202+4211302+4221102+4221202+4221302+4231102+4231202+4231302 atimant 8 ir 10 stulpelius</t>
  </si>
  <si>
    <t>Pastaba: 10 stulpelyje atkeliamos sumos, kai debetuojamos sąskaitos 421, 422, 423 panaudojimas ir debetuojamas 8332001, 8333001</t>
  </si>
  <si>
    <t xml:space="preserve"> apyvarta saskaitų 4211104+4211204+4211304+4221104+4221204+4221304+4231104+'4231204+4231304</t>
  </si>
  <si>
    <t>apyvarta sąskaitų 4111+4121+4131</t>
  </si>
  <si>
    <t>4112, 4122, 4132, 4212, 4222, 4232 sąskaitų likutis pradžiai</t>
  </si>
  <si>
    <t>apyvarta saskaitų 4212001, 4222001, 4232001 ir minusuojamas 5 ir 6 stulpeliai</t>
  </si>
  <si>
    <t xml:space="preserve"> apyvarta saskaitų 4212003+4222003+4232003</t>
  </si>
  <si>
    <t xml:space="preserve"> apyvarta saskaitų 4212002+4222002+4232002 atimant 8 ir 10 stulpelius</t>
  </si>
  <si>
    <t xml:space="preserve"> apyvarta saskaitų 4212004+4222004+4232004</t>
  </si>
  <si>
    <t>apyvarta sąskaitų 4112+4122+4132</t>
  </si>
  <si>
    <t>4161, 4261 sąskaitų likutis pradžiai</t>
  </si>
  <si>
    <t>apyvarta saskaitų 4261101, 4261201, 4261301 ir minusuojamas 5 ir 6 stulpeliai</t>
  </si>
  <si>
    <t xml:space="preserve"> apyvarta saskaitų 4261103+4261203+4261303</t>
  </si>
  <si>
    <t>Pastaba: 8 stulpelyje atkeliamos sumos, kai debetuojamas 426 panaudojimas ir debetuojama sąskaitos 226300111, 8800001, 8800004, 2263002</t>
  </si>
  <si>
    <t xml:space="preserve"> apyvarta saskaitų 4261102+4261202+4261302 atimant 8 ir 10 stulpelius</t>
  </si>
  <si>
    <t>Pastaba: 10 stulpelyje atkeliamos sumos, kai debetuojamos sąskaitos 426 panaudojimas ir debetuojamas 8332001, 8333001</t>
  </si>
  <si>
    <t xml:space="preserve"> apyvarta saskaitų 4261104+4261204+4261304</t>
  </si>
  <si>
    <t>apyvarta sąskaitų 4161</t>
  </si>
  <si>
    <t>4162, 4262 sąskaitų likutis pradžiai</t>
  </si>
  <si>
    <t>apyvarta saskaitos 4262001 ir minusuojamas 5 ir 6 stulpeliai</t>
  </si>
  <si>
    <t xml:space="preserve"> apyvarta saskaitų 4262003</t>
  </si>
  <si>
    <t xml:space="preserve"> apyvarta saskaitos 4262002 atimant 8 ir 10 stulpelius</t>
  </si>
  <si>
    <t xml:space="preserve"> apyvarta saskaitos 4262004</t>
  </si>
  <si>
    <t>apyvarta sąskaitų 4162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</si>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</sst>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1"/>
      <color indexed="10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34" borderId="0" xfId="0" applyFont="1" applyFill="1" applyAlignment="1">
      <alignment vertical="center"/>
    </xf>
    <xf numFmtId="0" fontId="37" fillId="0" borderId="0" xfId="0" applyFont="1"/>
    <xf numFmtId="0" fontId="39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49" fontId="23" fillId="34" borderId="14" xfId="0" applyNumberFormat="1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left" vertical="center" wrapText="1"/>
    </xf>
    <xf numFmtId="2" fontId="20" fillId="34" borderId="17" xfId="0" applyNumberFormat="1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 wrapText="1"/>
    </xf>
    <xf numFmtId="16" fontId="20" fillId="34" borderId="15" xfId="0" applyNumberFormat="1" applyFont="1" applyFill="1" applyBorder="1" applyAlignment="1">
      <alignment horizontal="center" vertical="center" wrapText="1"/>
    </xf>
    <xf numFmtId="2" fontId="20" fillId="34" borderId="17" xfId="0" applyNumberFormat="1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 wrapText="1"/>
    </xf>
    <xf numFmtId="16" fontId="20" fillId="34" borderId="13" xfId="0" applyNumberFormat="1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2" fontId="23" fillId="34" borderId="13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16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/>
    </xf>
    <xf numFmtId="0" fontId="20" fillId="34" borderId="18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/>
    </xf>
    <xf numFmtId="0" fontId="23" fillId="34" borderId="22" xfId="0" applyFont="1" applyFill="1" applyBorder="1" applyAlignment="1">
      <alignment horizontal="left" vertical="center"/>
    </xf>
    <xf numFmtId="0" fontId="23" fillId="34" borderId="22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left" vertical="center" wrapText="1"/>
    </xf>
    <xf numFmtId="2" fontId="20" fillId="34" borderId="13" xfId="0" applyNumberFormat="1" applyFont="1" applyFill="1" applyBorder="1" applyAlignment="1">
      <alignment horizontal="right" vertical="center"/>
    </xf>
    <xf numFmtId="2" fontId="20" fillId="34" borderId="13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right" vertical="center"/>
    </xf>
    <xf numFmtId="2" fontId="22" fillId="34" borderId="17" xfId="0" applyNumberFormat="1" applyFont="1" applyFill="1" applyBorder="1" applyAlignment="1">
      <alignment horizontal="right" vertical="center"/>
    </xf>
    <xf numFmtId="2" fontId="22" fillId="34" borderId="17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2" fontId="22" fillId="0" borderId="13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>
      <alignment horizontal="left" vertical="center"/>
    </xf>
    <xf numFmtId="2" fontId="21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0" fontId="19" fillId="0" borderId="13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top" wrapText="1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9"/>
  <sheetViews>
    <sheetView topLeftCell="A58" workbookViewId="0">
      <selection activeCell="M95" sqref="M95"/>
    </sheetView>
  </sheetViews>
  <sheetFormatPr defaultRowHeight="12.75"/>
  <cols>
    <col min="1" max="1" width="5.5703125" style="13" customWidth="1"/>
    <col min="2" max="2" width="10.5703125" style="13" customWidth="1"/>
    <col min="3" max="3" width="3.140625" style="21" customWidth="1"/>
    <col min="4" max="4" width="2.7109375" style="21" customWidth="1"/>
    <col min="5" max="5" width="59" style="21" customWidth="1"/>
    <col min="6" max="6" width="7.7109375" style="21" customWidth="1"/>
    <col min="7" max="8" width="12.85546875" style="13" customWidth="1"/>
    <col min="9" max="9" width="5.28515625" style="13" customWidth="1"/>
    <col min="10" max="10" width="55.140625" style="13" hidden="1" customWidth="1"/>
    <col min="11" max="16384" width="9.140625" style="13"/>
  </cols>
  <sheetData>
    <row r="1" spans="1:8" ht="30" customHeight="1">
      <c r="B1" s="161" t="s">
        <v>0</v>
      </c>
      <c r="C1" s="161"/>
      <c r="D1" s="161"/>
      <c r="E1" s="161"/>
      <c r="F1" s="161"/>
      <c r="G1" s="161"/>
      <c r="H1" s="161"/>
    </row>
    <row r="2" spans="1:8">
      <c r="A2" s="14"/>
      <c r="F2" s="162" t="s">
        <v>146</v>
      </c>
      <c r="G2" s="162"/>
      <c r="H2" s="162"/>
    </row>
    <row r="3" spans="1:8">
      <c r="A3" s="14"/>
      <c r="F3" s="163" t="s">
        <v>43</v>
      </c>
      <c r="G3" s="163"/>
      <c r="H3" s="163"/>
    </row>
    <row r="4" spans="1:8">
      <c r="A4" s="14"/>
    </row>
    <row r="5" spans="1:8">
      <c r="A5" s="14"/>
      <c r="B5" s="154" t="s">
        <v>147</v>
      </c>
      <c r="C5" s="154"/>
      <c r="D5" s="154"/>
      <c r="E5" s="154"/>
      <c r="F5" s="154"/>
      <c r="G5" s="154"/>
      <c r="H5" s="154"/>
    </row>
    <row r="6" spans="1:8">
      <c r="A6" s="14"/>
      <c r="B6" s="154"/>
      <c r="C6" s="154"/>
      <c r="D6" s="154"/>
      <c r="E6" s="154"/>
      <c r="F6" s="154"/>
      <c r="G6" s="154"/>
      <c r="H6" s="154"/>
    </row>
    <row r="7" spans="1:8">
      <c r="A7" s="14"/>
      <c r="B7" s="164" t="s">
        <v>46</v>
      </c>
      <c r="C7" s="164"/>
      <c r="D7" s="164"/>
      <c r="E7" s="164"/>
      <c r="F7" s="164"/>
      <c r="G7" s="164"/>
      <c r="H7" s="164"/>
    </row>
    <row r="8" spans="1:8">
      <c r="A8" s="14"/>
      <c r="B8" s="145" t="s">
        <v>148</v>
      </c>
      <c r="C8" s="145"/>
      <c r="D8" s="145"/>
      <c r="E8" s="145"/>
      <c r="F8" s="145"/>
      <c r="G8" s="145"/>
      <c r="H8" s="145"/>
    </row>
    <row r="9" spans="1:8" ht="12.75" customHeight="1">
      <c r="A9" s="14"/>
      <c r="B9" s="151" t="s">
        <v>265</v>
      </c>
      <c r="C9" s="151"/>
      <c r="D9" s="151"/>
      <c r="E9" s="151"/>
      <c r="F9" s="151"/>
      <c r="G9" s="151"/>
      <c r="H9" s="151"/>
    </row>
    <row r="10" spans="1:8">
      <c r="A10" s="14"/>
      <c r="B10" s="152" t="s">
        <v>149</v>
      </c>
      <c r="C10" s="152"/>
      <c r="D10" s="152"/>
      <c r="E10" s="152"/>
      <c r="F10" s="152"/>
      <c r="G10" s="152"/>
      <c r="H10" s="152"/>
    </row>
    <row r="11" spans="1:8">
      <c r="A11" s="14"/>
      <c r="B11" s="152"/>
      <c r="C11" s="152"/>
      <c r="D11" s="152"/>
      <c r="E11" s="152"/>
      <c r="F11" s="152"/>
      <c r="G11" s="152"/>
      <c r="H11" s="152"/>
    </row>
    <row r="12" spans="1:8">
      <c r="A12" s="14"/>
      <c r="B12" s="153"/>
      <c r="C12" s="153"/>
      <c r="D12" s="153"/>
      <c r="E12" s="153"/>
      <c r="F12" s="153"/>
    </row>
    <row r="13" spans="1:8">
      <c r="A13" s="14"/>
      <c r="B13" s="154" t="s">
        <v>150</v>
      </c>
      <c r="C13" s="154"/>
      <c r="D13" s="154"/>
      <c r="E13" s="154"/>
      <c r="F13" s="154"/>
      <c r="G13" s="154"/>
      <c r="H13" s="154"/>
    </row>
    <row r="14" spans="1:8">
      <c r="A14" s="14"/>
      <c r="B14" s="154" t="s">
        <v>266</v>
      </c>
      <c r="C14" s="154"/>
      <c r="D14" s="154"/>
      <c r="E14" s="154"/>
      <c r="F14" s="154"/>
      <c r="G14" s="154"/>
      <c r="H14" s="154"/>
    </row>
    <row r="15" spans="1:8">
      <c r="A15" s="14"/>
      <c r="B15" s="22"/>
      <c r="C15" s="15"/>
      <c r="D15" s="15"/>
      <c r="E15" s="15"/>
      <c r="F15" s="15"/>
      <c r="G15" s="16"/>
      <c r="H15" s="16"/>
    </row>
    <row r="16" spans="1:8">
      <c r="A16" s="14"/>
      <c r="B16" s="155" t="s">
        <v>267</v>
      </c>
      <c r="C16" s="155"/>
      <c r="D16" s="155"/>
      <c r="E16" s="155"/>
      <c r="F16" s="155"/>
      <c r="G16" s="155"/>
      <c r="H16" s="155"/>
    </row>
    <row r="17" spans="1:10">
      <c r="A17" s="14"/>
      <c r="B17" s="156" t="s">
        <v>51</v>
      </c>
      <c r="C17" s="156"/>
      <c r="D17" s="156"/>
      <c r="E17" s="156"/>
      <c r="F17" s="156"/>
      <c r="G17" s="156"/>
      <c r="H17" s="156"/>
    </row>
    <row r="18" spans="1:10" ht="12.75" customHeight="1">
      <c r="A18" s="14"/>
      <c r="B18" s="22"/>
      <c r="C18" s="20"/>
      <c r="D18" s="20"/>
      <c r="E18" s="157" t="s">
        <v>268</v>
      </c>
      <c r="F18" s="157"/>
      <c r="G18" s="157"/>
      <c r="H18" s="157"/>
    </row>
    <row r="19" spans="1:10" ht="67.5" customHeight="1">
      <c r="A19" s="14"/>
      <c r="B19" s="25" t="s">
        <v>6</v>
      </c>
      <c r="C19" s="158" t="s">
        <v>53</v>
      </c>
      <c r="D19" s="159"/>
      <c r="E19" s="160"/>
      <c r="F19" s="26" t="s">
        <v>151</v>
      </c>
      <c r="G19" s="27" t="s">
        <v>152</v>
      </c>
      <c r="H19" s="27" t="s">
        <v>153</v>
      </c>
      <c r="J19" s="27" t="s">
        <v>152</v>
      </c>
    </row>
    <row r="20" spans="1:10" s="21" customFormat="1" ht="12.75" customHeight="1">
      <c r="A20" s="14"/>
      <c r="B20" s="27" t="s">
        <v>57</v>
      </c>
      <c r="C20" s="28" t="s">
        <v>154</v>
      </c>
      <c r="D20" s="29"/>
      <c r="E20" s="30"/>
      <c r="F20" s="31"/>
      <c r="G20" s="32">
        <f>SUM(G21,G27,G37,G38,G39)</f>
        <v>104615.31</v>
      </c>
      <c r="H20" s="32">
        <f>SUM(H21,H27,H37,H38,H39)</f>
        <v>107212.82999999999</v>
      </c>
      <c r="J20" s="32"/>
    </row>
    <row r="21" spans="1:10" s="21" customFormat="1" ht="12.75" customHeight="1">
      <c r="A21" s="14"/>
      <c r="B21" s="33" t="s">
        <v>59</v>
      </c>
      <c r="C21" s="34" t="s">
        <v>155</v>
      </c>
      <c r="D21" s="35"/>
      <c r="E21" s="36"/>
      <c r="F21" s="31" t="s">
        <v>251</v>
      </c>
      <c r="G21" s="37">
        <f>SUM(G22:G26)</f>
        <v>0.28999999999996001</v>
      </c>
      <c r="H21" s="37">
        <f>SUM(H22:H26)</f>
        <v>0.28999999999996001</v>
      </c>
      <c r="J21" s="37"/>
    </row>
    <row r="22" spans="1:10" s="21" customFormat="1" ht="12.75" customHeight="1">
      <c r="A22" s="14"/>
      <c r="B22" s="31" t="s">
        <v>156</v>
      </c>
      <c r="C22" s="38"/>
      <c r="D22" s="39" t="s">
        <v>157</v>
      </c>
      <c r="E22" s="40"/>
      <c r="F22" s="41"/>
      <c r="G22" s="37" t="s">
        <v>25</v>
      </c>
      <c r="H22" s="37" t="s">
        <v>25</v>
      </c>
      <c r="J22" s="42" t="s">
        <v>269</v>
      </c>
    </row>
    <row r="23" spans="1:10" s="21" customFormat="1" ht="12.75" customHeight="1">
      <c r="A23" s="14"/>
      <c r="B23" s="31" t="s">
        <v>158</v>
      </c>
      <c r="C23" s="38"/>
      <c r="D23" s="39" t="s">
        <v>159</v>
      </c>
      <c r="E23" s="43"/>
      <c r="F23" s="44"/>
      <c r="G23" s="37">
        <v>0.28999999999996001</v>
      </c>
      <c r="H23" s="37">
        <v>0.28999999999996001</v>
      </c>
      <c r="J23" s="42" t="s">
        <v>270</v>
      </c>
    </row>
    <row r="24" spans="1:10" s="21" customFormat="1" ht="12.75" customHeight="1">
      <c r="A24" s="14"/>
      <c r="B24" s="31" t="s">
        <v>160</v>
      </c>
      <c r="C24" s="38"/>
      <c r="D24" s="39" t="s">
        <v>161</v>
      </c>
      <c r="E24" s="43"/>
      <c r="F24" s="44"/>
      <c r="G24" s="37" t="s">
        <v>25</v>
      </c>
      <c r="H24" s="37" t="s">
        <v>25</v>
      </c>
      <c r="J24" s="42" t="s">
        <v>271</v>
      </c>
    </row>
    <row r="25" spans="1:10" s="21" customFormat="1" ht="12.75" customHeight="1">
      <c r="A25" s="14"/>
      <c r="B25" s="31" t="s">
        <v>162</v>
      </c>
      <c r="C25" s="38"/>
      <c r="D25" s="39" t="s">
        <v>163</v>
      </c>
      <c r="E25" s="43"/>
      <c r="F25" s="33"/>
      <c r="G25" s="37" t="s">
        <v>25</v>
      </c>
      <c r="H25" s="37" t="s">
        <v>25</v>
      </c>
      <c r="J25" s="42" t="s">
        <v>272</v>
      </c>
    </row>
    <row r="26" spans="1:10" s="21" customFormat="1" ht="12.75" customHeight="1">
      <c r="A26" s="14"/>
      <c r="B26" s="45" t="s">
        <v>164</v>
      </c>
      <c r="C26" s="38"/>
      <c r="D26" s="46" t="s">
        <v>165</v>
      </c>
      <c r="E26" s="40"/>
      <c r="F26" s="33"/>
      <c r="G26" s="37" t="s">
        <v>25</v>
      </c>
      <c r="H26" s="37" t="s">
        <v>25</v>
      </c>
      <c r="J26" s="42" t="s">
        <v>273</v>
      </c>
    </row>
    <row r="27" spans="1:10" s="21" customFormat="1" ht="12.75" customHeight="1">
      <c r="A27" s="14"/>
      <c r="B27" s="47" t="s">
        <v>69</v>
      </c>
      <c r="C27" s="48" t="s">
        <v>166</v>
      </c>
      <c r="D27" s="49"/>
      <c r="E27" s="50"/>
      <c r="F27" s="33" t="s">
        <v>252</v>
      </c>
      <c r="G27" s="37">
        <f>SUM(G28:G36)</f>
        <v>104615.02</v>
      </c>
      <c r="H27" s="37">
        <f>SUM(H28:H36)</f>
        <v>107212.54</v>
      </c>
      <c r="J27" s="42"/>
    </row>
    <row r="28" spans="1:10" s="21" customFormat="1" ht="12.75" customHeight="1">
      <c r="A28" s="14"/>
      <c r="B28" s="31" t="s">
        <v>167</v>
      </c>
      <c r="C28" s="38"/>
      <c r="D28" s="39" t="s">
        <v>168</v>
      </c>
      <c r="E28" s="43"/>
      <c r="F28" s="44"/>
      <c r="G28" s="37" t="s">
        <v>25</v>
      </c>
      <c r="H28" s="37" t="s">
        <v>25</v>
      </c>
      <c r="J28" s="42" t="s">
        <v>274</v>
      </c>
    </row>
    <row r="29" spans="1:10" s="21" customFormat="1" ht="12.75" customHeight="1">
      <c r="A29" s="14"/>
      <c r="B29" s="31" t="s">
        <v>169</v>
      </c>
      <c r="C29" s="38"/>
      <c r="D29" s="39" t="s">
        <v>170</v>
      </c>
      <c r="E29" s="43"/>
      <c r="F29" s="44"/>
      <c r="G29" s="37">
        <v>95474.58</v>
      </c>
      <c r="H29" s="37">
        <v>96117.24</v>
      </c>
      <c r="J29" s="42" t="s">
        <v>275</v>
      </c>
    </row>
    <row r="30" spans="1:10" s="21" customFormat="1" ht="12.75" customHeight="1">
      <c r="A30" s="14"/>
      <c r="B30" s="31" t="s">
        <v>171</v>
      </c>
      <c r="C30" s="38"/>
      <c r="D30" s="39" t="s">
        <v>276</v>
      </c>
      <c r="E30" s="43"/>
      <c r="F30" s="44"/>
      <c r="G30" s="37">
        <v>4569.95</v>
      </c>
      <c r="H30" s="37">
        <v>4758.9799999999996</v>
      </c>
      <c r="J30" s="42" t="s">
        <v>277</v>
      </c>
    </row>
    <row r="31" spans="1:10" s="21" customFormat="1" ht="12.75" customHeight="1">
      <c r="A31" s="14"/>
      <c r="B31" s="31" t="s">
        <v>172</v>
      </c>
      <c r="C31" s="38"/>
      <c r="D31" s="39" t="s">
        <v>278</v>
      </c>
      <c r="E31" s="43"/>
      <c r="F31" s="44"/>
      <c r="G31" s="37" t="s">
        <v>25</v>
      </c>
      <c r="H31" s="37" t="s">
        <v>25</v>
      </c>
      <c r="J31" s="42" t="s">
        <v>279</v>
      </c>
    </row>
    <row r="32" spans="1:10" s="21" customFormat="1" ht="12.75" customHeight="1">
      <c r="A32" s="14"/>
      <c r="B32" s="31" t="s">
        <v>173</v>
      </c>
      <c r="C32" s="38"/>
      <c r="D32" s="39" t="s">
        <v>174</v>
      </c>
      <c r="E32" s="43"/>
      <c r="F32" s="44"/>
      <c r="G32" s="37">
        <v>2.3199999999997001</v>
      </c>
      <c r="H32" s="37">
        <v>2.3199999999997001</v>
      </c>
      <c r="J32" s="42" t="s">
        <v>280</v>
      </c>
    </row>
    <row r="33" spans="1:10" s="21" customFormat="1" ht="12.75" customHeight="1">
      <c r="A33" s="14"/>
      <c r="B33" s="31" t="s">
        <v>175</v>
      </c>
      <c r="C33" s="38"/>
      <c r="D33" s="39" t="s">
        <v>176</v>
      </c>
      <c r="E33" s="43"/>
      <c r="F33" s="44"/>
      <c r="G33" s="37">
        <v>2897.96</v>
      </c>
      <c r="H33" s="37">
        <v>3476.99</v>
      </c>
      <c r="J33" s="42" t="s">
        <v>281</v>
      </c>
    </row>
    <row r="34" spans="1:10" s="21" customFormat="1" ht="12.75" customHeight="1">
      <c r="A34" s="14"/>
      <c r="B34" s="31" t="s">
        <v>177</v>
      </c>
      <c r="C34" s="38"/>
      <c r="D34" s="39" t="s">
        <v>282</v>
      </c>
      <c r="E34" s="43"/>
      <c r="F34" s="44"/>
      <c r="G34" s="37">
        <v>1670.21</v>
      </c>
      <c r="H34" s="37">
        <v>2857.01</v>
      </c>
      <c r="J34" s="42" t="s">
        <v>283</v>
      </c>
    </row>
    <row r="35" spans="1:10" s="21" customFormat="1" ht="12.75" customHeight="1">
      <c r="A35" s="14"/>
      <c r="B35" s="31" t="s">
        <v>178</v>
      </c>
      <c r="C35" s="51"/>
      <c r="D35" s="52" t="s">
        <v>284</v>
      </c>
      <c r="E35" s="53"/>
      <c r="F35" s="44"/>
      <c r="G35" s="37" t="s">
        <v>25</v>
      </c>
      <c r="H35" s="37" t="s">
        <v>25</v>
      </c>
      <c r="J35" s="42" t="s">
        <v>285</v>
      </c>
    </row>
    <row r="36" spans="1:10" s="21" customFormat="1" ht="12.75" customHeight="1">
      <c r="A36" s="14"/>
      <c r="B36" s="31" t="s">
        <v>179</v>
      </c>
      <c r="C36" s="38"/>
      <c r="D36" s="39" t="s">
        <v>181</v>
      </c>
      <c r="E36" s="43"/>
      <c r="F36" s="33"/>
      <c r="G36" s="37">
        <v>0</v>
      </c>
      <c r="H36" s="37">
        <v>0</v>
      </c>
      <c r="J36" s="42" t="s">
        <v>286</v>
      </c>
    </row>
    <row r="37" spans="1:10" s="21" customFormat="1" ht="12.75" customHeight="1">
      <c r="A37" s="14"/>
      <c r="B37" s="33" t="s">
        <v>71</v>
      </c>
      <c r="C37" s="54" t="s">
        <v>182</v>
      </c>
      <c r="D37" s="54"/>
      <c r="E37" s="55"/>
      <c r="F37" s="33"/>
      <c r="G37" s="37" t="s">
        <v>25</v>
      </c>
      <c r="H37" s="37" t="s">
        <v>25</v>
      </c>
      <c r="J37" s="42" t="s">
        <v>287</v>
      </c>
    </row>
    <row r="38" spans="1:10" s="21" customFormat="1" ht="12.75" customHeight="1">
      <c r="A38" s="14"/>
      <c r="B38" s="33" t="s">
        <v>85</v>
      </c>
      <c r="C38" s="54" t="s">
        <v>288</v>
      </c>
      <c r="D38" s="54"/>
      <c r="E38" s="55"/>
      <c r="F38" s="44"/>
      <c r="G38" s="37" t="s">
        <v>25</v>
      </c>
      <c r="H38" s="37" t="s">
        <v>25</v>
      </c>
      <c r="J38" s="42" t="s">
        <v>289</v>
      </c>
    </row>
    <row r="39" spans="1:10" s="21" customFormat="1" ht="12.75" customHeight="1">
      <c r="A39" s="14"/>
      <c r="B39" s="33" t="s">
        <v>88</v>
      </c>
      <c r="C39" s="54" t="s">
        <v>290</v>
      </c>
      <c r="D39" s="38"/>
      <c r="E39" s="56"/>
      <c r="F39" s="44"/>
      <c r="G39" s="37" t="s">
        <v>25</v>
      </c>
      <c r="H39" s="37" t="s">
        <v>25</v>
      </c>
      <c r="J39" s="42" t="s">
        <v>291</v>
      </c>
    </row>
    <row r="40" spans="1:10" s="21" customFormat="1" ht="12.75" customHeight="1">
      <c r="A40" s="14"/>
      <c r="B40" s="27" t="s">
        <v>77</v>
      </c>
      <c r="C40" s="28" t="s">
        <v>183</v>
      </c>
      <c r="D40" s="29"/>
      <c r="E40" s="30"/>
      <c r="F40" s="44"/>
      <c r="G40" s="37" t="s">
        <v>25</v>
      </c>
      <c r="H40" s="37" t="s">
        <v>25</v>
      </c>
      <c r="J40" s="42" t="s">
        <v>292</v>
      </c>
    </row>
    <row r="41" spans="1:10" s="21" customFormat="1" ht="12.75" customHeight="1">
      <c r="A41" s="14"/>
      <c r="B41" s="25" t="s">
        <v>116</v>
      </c>
      <c r="C41" s="57" t="s">
        <v>184</v>
      </c>
      <c r="D41" s="58"/>
      <c r="E41" s="59"/>
      <c r="F41" s="33"/>
      <c r="G41" s="32">
        <f>SUM(G42,G48,G49,G56,G57)</f>
        <v>230983.01</v>
      </c>
      <c r="H41" s="32">
        <f>SUM(H42,H48,H49,H56,H57)</f>
        <v>183626.83</v>
      </c>
      <c r="J41" s="60"/>
    </row>
    <row r="42" spans="1:10" s="21" customFormat="1" ht="12.75" customHeight="1">
      <c r="A42" s="14"/>
      <c r="B42" s="61" t="s">
        <v>59</v>
      </c>
      <c r="C42" s="62" t="s">
        <v>185</v>
      </c>
      <c r="D42" s="63"/>
      <c r="E42" s="64"/>
      <c r="F42" s="33"/>
      <c r="G42" s="37">
        <f>SUM(G43:G47)</f>
        <v>55.91</v>
      </c>
      <c r="H42" s="37">
        <f>SUM(H43:H47)</f>
        <v>0</v>
      </c>
      <c r="J42" s="42"/>
    </row>
    <row r="43" spans="1:10" s="21" customFormat="1" ht="12.75" customHeight="1">
      <c r="A43" s="14"/>
      <c r="B43" s="65" t="s">
        <v>156</v>
      </c>
      <c r="C43" s="51"/>
      <c r="D43" s="52" t="s">
        <v>186</v>
      </c>
      <c r="E43" s="53"/>
      <c r="F43" s="44"/>
      <c r="G43" s="37" t="s">
        <v>25</v>
      </c>
      <c r="H43" s="37" t="s">
        <v>25</v>
      </c>
      <c r="J43" s="42" t="s">
        <v>293</v>
      </c>
    </row>
    <row r="44" spans="1:10" s="21" customFormat="1" ht="12.75" customHeight="1">
      <c r="A44" s="14"/>
      <c r="B44" s="65" t="s">
        <v>158</v>
      </c>
      <c r="C44" s="51"/>
      <c r="D44" s="52" t="s">
        <v>187</v>
      </c>
      <c r="E44" s="53"/>
      <c r="F44" s="44" t="s">
        <v>253</v>
      </c>
      <c r="G44" s="37">
        <v>55.91</v>
      </c>
      <c r="H44" s="37">
        <v>0</v>
      </c>
      <c r="J44" s="42" t="s">
        <v>294</v>
      </c>
    </row>
    <row r="45" spans="1:10" s="21" customFormat="1">
      <c r="A45" s="14"/>
      <c r="B45" s="65" t="s">
        <v>160</v>
      </c>
      <c r="C45" s="51"/>
      <c r="D45" s="52" t="s">
        <v>188</v>
      </c>
      <c r="E45" s="53"/>
      <c r="F45" s="44"/>
      <c r="G45" s="37" t="s">
        <v>25</v>
      </c>
      <c r="H45" s="37" t="s">
        <v>25</v>
      </c>
      <c r="J45" s="42" t="s">
        <v>295</v>
      </c>
    </row>
    <row r="46" spans="1:10" s="21" customFormat="1">
      <c r="A46" s="14"/>
      <c r="B46" s="65" t="s">
        <v>162</v>
      </c>
      <c r="C46" s="51"/>
      <c r="D46" s="52" t="s">
        <v>189</v>
      </c>
      <c r="E46" s="53"/>
      <c r="F46" s="44"/>
      <c r="G46" s="37" t="s">
        <v>25</v>
      </c>
      <c r="H46" s="37" t="s">
        <v>25</v>
      </c>
      <c r="J46" s="42" t="s">
        <v>296</v>
      </c>
    </row>
    <row r="47" spans="1:10" s="21" customFormat="1" ht="12.75" customHeight="1">
      <c r="A47" s="14"/>
      <c r="B47" s="65" t="s">
        <v>164</v>
      </c>
      <c r="C47" s="58"/>
      <c r="D47" s="140" t="s">
        <v>190</v>
      </c>
      <c r="E47" s="141"/>
      <c r="F47" s="44"/>
      <c r="G47" s="37" t="s">
        <v>25</v>
      </c>
      <c r="H47" s="37" t="s">
        <v>25</v>
      </c>
      <c r="J47" s="42" t="s">
        <v>297</v>
      </c>
    </row>
    <row r="48" spans="1:10" s="21" customFormat="1" ht="12.75" customHeight="1">
      <c r="A48" s="14"/>
      <c r="B48" s="61" t="s">
        <v>69</v>
      </c>
      <c r="C48" s="66" t="s">
        <v>191</v>
      </c>
      <c r="D48" s="67"/>
      <c r="E48" s="68"/>
      <c r="F48" s="33" t="s">
        <v>254</v>
      </c>
      <c r="G48" s="37">
        <v>0</v>
      </c>
      <c r="H48" s="37" t="s">
        <v>25</v>
      </c>
      <c r="J48" s="42" t="s">
        <v>298</v>
      </c>
    </row>
    <row r="49" spans="1:10" s="21" customFormat="1" ht="12.75" customHeight="1">
      <c r="A49" s="14"/>
      <c r="B49" s="61" t="s">
        <v>71</v>
      </c>
      <c r="C49" s="62" t="s">
        <v>192</v>
      </c>
      <c r="D49" s="63"/>
      <c r="E49" s="64"/>
      <c r="F49" s="33" t="s">
        <v>255</v>
      </c>
      <c r="G49" s="37">
        <f>SUM(G50:G55)</f>
        <v>214173.69</v>
      </c>
      <c r="H49" s="37">
        <f>SUM(H50:H55)</f>
        <v>176405.47</v>
      </c>
      <c r="J49" s="42"/>
    </row>
    <row r="50" spans="1:10" s="21" customFormat="1" ht="12.75" customHeight="1">
      <c r="A50" s="14"/>
      <c r="B50" s="65" t="s">
        <v>193</v>
      </c>
      <c r="C50" s="63"/>
      <c r="D50" s="69" t="s">
        <v>194</v>
      </c>
      <c r="E50" s="70"/>
      <c r="F50" s="33"/>
      <c r="G50" s="37" t="s">
        <v>25</v>
      </c>
      <c r="H50" s="37" t="s">
        <v>25</v>
      </c>
      <c r="J50" s="42" t="s">
        <v>299</v>
      </c>
    </row>
    <row r="51" spans="1:10" s="21" customFormat="1" ht="12.75" customHeight="1">
      <c r="A51" s="14"/>
      <c r="B51" s="71" t="s">
        <v>195</v>
      </c>
      <c r="C51" s="51"/>
      <c r="D51" s="52" t="s">
        <v>196</v>
      </c>
      <c r="E51" s="72"/>
      <c r="F51" s="73"/>
      <c r="G51" s="37" t="s">
        <v>25</v>
      </c>
      <c r="H51" s="37" t="s">
        <v>25</v>
      </c>
      <c r="J51" s="42" t="s">
        <v>300</v>
      </c>
    </row>
    <row r="52" spans="1:10" s="21" customFormat="1" ht="12.75" customHeight="1">
      <c r="A52" s="14"/>
      <c r="B52" s="65" t="s">
        <v>197</v>
      </c>
      <c r="C52" s="51"/>
      <c r="D52" s="52" t="s">
        <v>198</v>
      </c>
      <c r="E52" s="53"/>
      <c r="F52" s="33"/>
      <c r="G52" s="37">
        <v>13837.9</v>
      </c>
      <c r="H52" s="37">
        <v>0</v>
      </c>
      <c r="J52" s="42" t="s">
        <v>301</v>
      </c>
    </row>
    <row r="53" spans="1:10" s="21" customFormat="1" ht="12.75" customHeight="1">
      <c r="A53" s="14"/>
      <c r="B53" s="65" t="s">
        <v>199</v>
      </c>
      <c r="C53" s="51"/>
      <c r="D53" s="140" t="s">
        <v>200</v>
      </c>
      <c r="E53" s="141"/>
      <c r="F53" s="33"/>
      <c r="G53" s="37">
        <v>199.57</v>
      </c>
      <c r="H53" s="37">
        <v>231.94</v>
      </c>
      <c r="J53" s="42" t="s">
        <v>302</v>
      </c>
    </row>
    <row r="54" spans="1:10" s="21" customFormat="1" ht="12.75" customHeight="1">
      <c r="A54" s="14"/>
      <c r="B54" s="65" t="s">
        <v>201</v>
      </c>
      <c r="C54" s="51"/>
      <c r="D54" s="52" t="s">
        <v>202</v>
      </c>
      <c r="E54" s="53"/>
      <c r="F54" s="33"/>
      <c r="G54" s="37">
        <v>177140.78</v>
      </c>
      <c r="H54" s="37">
        <v>153044.26</v>
      </c>
      <c r="J54" s="42" t="s">
        <v>303</v>
      </c>
    </row>
    <row r="55" spans="1:10" s="21" customFormat="1" ht="12.75" customHeight="1">
      <c r="A55" s="14"/>
      <c r="B55" s="65" t="s">
        <v>203</v>
      </c>
      <c r="C55" s="51"/>
      <c r="D55" s="52" t="s">
        <v>204</v>
      </c>
      <c r="E55" s="53"/>
      <c r="F55" s="33"/>
      <c r="G55" s="37">
        <v>22995.439999999999</v>
      </c>
      <c r="H55" s="37">
        <v>23129.27</v>
      </c>
      <c r="J55" s="42" t="s">
        <v>304</v>
      </c>
    </row>
    <row r="56" spans="1:10" s="21" customFormat="1" ht="12.75" customHeight="1">
      <c r="A56" s="14"/>
      <c r="B56" s="61" t="s">
        <v>85</v>
      </c>
      <c r="C56" s="74" t="s">
        <v>205</v>
      </c>
      <c r="D56" s="74"/>
      <c r="E56" s="75"/>
      <c r="F56" s="33"/>
      <c r="G56" s="37" t="s">
        <v>25</v>
      </c>
      <c r="H56" s="37" t="s">
        <v>25</v>
      </c>
      <c r="J56" s="42" t="s">
        <v>305</v>
      </c>
    </row>
    <row r="57" spans="1:10" s="21" customFormat="1" ht="12.75" customHeight="1">
      <c r="A57" s="14"/>
      <c r="B57" s="61" t="s">
        <v>88</v>
      </c>
      <c r="C57" s="74" t="s">
        <v>206</v>
      </c>
      <c r="D57" s="74"/>
      <c r="E57" s="75"/>
      <c r="F57" s="33" t="s">
        <v>256</v>
      </c>
      <c r="G57" s="37">
        <v>16753.41</v>
      </c>
      <c r="H57" s="37">
        <v>7221.36</v>
      </c>
      <c r="J57" s="42" t="s">
        <v>306</v>
      </c>
    </row>
    <row r="58" spans="1:10" s="21" customFormat="1" ht="12.75" customHeight="1">
      <c r="A58" s="14"/>
      <c r="B58" s="33"/>
      <c r="C58" s="48" t="s">
        <v>207</v>
      </c>
      <c r="D58" s="49"/>
      <c r="E58" s="50"/>
      <c r="F58" s="33"/>
      <c r="G58" s="37">
        <f>SUM(G20,G40,G41)</f>
        <v>335598.32</v>
      </c>
      <c r="H58" s="37">
        <f>SUM(H20,H40,H41)</f>
        <v>290839.65999999997</v>
      </c>
      <c r="J58" s="42"/>
    </row>
    <row r="59" spans="1:10" s="21" customFormat="1" ht="12.75" customHeight="1">
      <c r="A59" s="14"/>
      <c r="B59" s="27" t="s">
        <v>118</v>
      </c>
      <c r="C59" s="28" t="s">
        <v>208</v>
      </c>
      <c r="D59" s="28"/>
      <c r="E59" s="76"/>
      <c r="F59" s="33" t="s">
        <v>257</v>
      </c>
      <c r="G59" s="32">
        <f>SUM(G60:G63)</f>
        <v>129804.4</v>
      </c>
      <c r="H59" s="32">
        <f>SUM(H60:H63)</f>
        <v>114433.89999999997</v>
      </c>
      <c r="J59" s="60"/>
    </row>
    <row r="60" spans="1:10" s="21" customFormat="1" ht="12.75" customHeight="1">
      <c r="A60" s="14"/>
      <c r="B60" s="33" t="s">
        <v>59</v>
      </c>
      <c r="C60" s="54" t="s">
        <v>62</v>
      </c>
      <c r="D60" s="54"/>
      <c r="E60" s="55"/>
      <c r="F60" s="33"/>
      <c r="G60" s="37">
        <v>21313.55</v>
      </c>
      <c r="H60" s="37">
        <v>0.57999999995809004</v>
      </c>
      <c r="J60" s="42" t="s">
        <v>307</v>
      </c>
    </row>
    <row r="61" spans="1:10" s="21" customFormat="1" ht="12.75" customHeight="1">
      <c r="A61" s="14"/>
      <c r="B61" s="47" t="s">
        <v>69</v>
      </c>
      <c r="C61" s="48" t="s">
        <v>209</v>
      </c>
      <c r="D61" s="49"/>
      <c r="E61" s="50"/>
      <c r="F61" s="47"/>
      <c r="G61" s="37">
        <v>40123.85</v>
      </c>
      <c r="H61" s="37">
        <v>41922.42</v>
      </c>
      <c r="J61" s="42" t="s">
        <v>308</v>
      </c>
    </row>
    <row r="62" spans="1:10" s="21" customFormat="1" ht="12.75" customHeight="1">
      <c r="A62" s="14"/>
      <c r="B62" s="33" t="s">
        <v>71</v>
      </c>
      <c r="C62" s="148" t="s">
        <v>210</v>
      </c>
      <c r="D62" s="149"/>
      <c r="E62" s="150"/>
      <c r="F62" s="33"/>
      <c r="G62" s="37">
        <v>65270.58</v>
      </c>
      <c r="H62" s="37">
        <v>69211.320000000007</v>
      </c>
      <c r="J62" s="42" t="s">
        <v>309</v>
      </c>
    </row>
    <row r="63" spans="1:10" s="21" customFormat="1" ht="12.75" customHeight="1">
      <c r="A63" s="14"/>
      <c r="B63" s="33" t="s">
        <v>211</v>
      </c>
      <c r="C63" s="54" t="s">
        <v>212</v>
      </c>
      <c r="D63" s="38"/>
      <c r="E63" s="56"/>
      <c r="F63" s="33"/>
      <c r="G63" s="37">
        <v>3096.42</v>
      </c>
      <c r="H63" s="37">
        <v>3299.58</v>
      </c>
      <c r="J63" s="42" t="s">
        <v>310</v>
      </c>
    </row>
    <row r="64" spans="1:10" s="21" customFormat="1" ht="12.75" customHeight="1">
      <c r="A64" s="14"/>
      <c r="B64" s="27" t="s">
        <v>127</v>
      </c>
      <c r="C64" s="28" t="s">
        <v>213</v>
      </c>
      <c r="D64" s="29"/>
      <c r="E64" s="30"/>
      <c r="F64" s="33"/>
      <c r="G64" s="32">
        <f>SUM(G65,G69)</f>
        <v>175169.30000000002</v>
      </c>
      <c r="H64" s="32">
        <f>SUM(H65,H69)</f>
        <v>176173.53</v>
      </c>
      <c r="J64" s="60"/>
    </row>
    <row r="65" spans="1:10" s="21" customFormat="1" ht="12.75" customHeight="1">
      <c r="A65" s="14"/>
      <c r="B65" s="33" t="s">
        <v>59</v>
      </c>
      <c r="C65" s="34" t="s">
        <v>214</v>
      </c>
      <c r="D65" s="77"/>
      <c r="E65" s="78"/>
      <c r="F65" s="33"/>
      <c r="G65" s="37">
        <f>SUM(G66:G68)</f>
        <v>14725.25</v>
      </c>
      <c r="H65" s="37">
        <f>SUM(H66:H68)</f>
        <v>14725.25</v>
      </c>
      <c r="J65" s="42"/>
    </row>
    <row r="66" spans="1:10" s="21" customFormat="1">
      <c r="A66" s="14"/>
      <c r="B66" s="31" t="s">
        <v>156</v>
      </c>
      <c r="C66" s="79"/>
      <c r="D66" s="39" t="s">
        <v>215</v>
      </c>
      <c r="E66" s="80"/>
      <c r="F66" s="33"/>
      <c r="G66" s="37" t="s">
        <v>25</v>
      </c>
      <c r="H66" s="37" t="s">
        <v>25</v>
      </c>
      <c r="J66" s="42" t="s">
        <v>311</v>
      </c>
    </row>
    <row r="67" spans="1:10" s="21" customFormat="1" ht="12.75" customHeight="1">
      <c r="A67" s="14"/>
      <c r="B67" s="31" t="s">
        <v>158</v>
      </c>
      <c r="C67" s="38"/>
      <c r="D67" s="39" t="s">
        <v>216</v>
      </c>
      <c r="E67" s="43"/>
      <c r="F67" s="33" t="s">
        <v>264</v>
      </c>
      <c r="G67" s="37">
        <v>14725.25</v>
      </c>
      <c r="H67" s="37">
        <v>14725.25</v>
      </c>
      <c r="J67" s="42" t="s">
        <v>312</v>
      </c>
    </row>
    <row r="68" spans="1:10" s="21" customFormat="1" ht="12.75" customHeight="1">
      <c r="A68" s="14"/>
      <c r="B68" s="31" t="s">
        <v>217</v>
      </c>
      <c r="C68" s="38"/>
      <c r="D68" s="39" t="s">
        <v>218</v>
      </c>
      <c r="E68" s="43"/>
      <c r="F68" s="44"/>
      <c r="G68" s="37" t="s">
        <v>25</v>
      </c>
      <c r="H68" s="37" t="s">
        <v>25</v>
      </c>
      <c r="J68" s="42" t="s">
        <v>313</v>
      </c>
    </row>
    <row r="69" spans="1:10" s="10" customFormat="1" ht="12.75" customHeight="1">
      <c r="A69" s="14"/>
      <c r="B69" s="61" t="s">
        <v>69</v>
      </c>
      <c r="C69" s="81" t="s">
        <v>219</v>
      </c>
      <c r="D69" s="82"/>
      <c r="E69" s="83"/>
      <c r="F69" s="61" t="s">
        <v>258</v>
      </c>
      <c r="G69" s="37">
        <f>SUM(G70:G75,G78:G83)</f>
        <v>160444.05000000002</v>
      </c>
      <c r="H69" s="37">
        <f>SUM(H70:H75,H78:H83)</f>
        <v>161448.28</v>
      </c>
      <c r="J69" s="42"/>
    </row>
    <row r="70" spans="1:10" s="21" customFormat="1" ht="12.75" customHeight="1">
      <c r="A70" s="14"/>
      <c r="B70" s="31" t="s">
        <v>167</v>
      </c>
      <c r="C70" s="38"/>
      <c r="D70" s="39" t="s">
        <v>220</v>
      </c>
      <c r="E70" s="40"/>
      <c r="F70" s="33"/>
      <c r="G70" s="37" t="s">
        <v>25</v>
      </c>
      <c r="H70" s="37" t="s">
        <v>25</v>
      </c>
      <c r="J70" s="42" t="s">
        <v>314</v>
      </c>
    </row>
    <row r="71" spans="1:10" s="21" customFormat="1" ht="12.75" customHeight="1">
      <c r="A71" s="14"/>
      <c r="B71" s="31" t="s">
        <v>169</v>
      </c>
      <c r="C71" s="79"/>
      <c r="D71" s="39" t="s">
        <v>221</v>
      </c>
      <c r="E71" s="80"/>
      <c r="F71" s="33"/>
      <c r="G71" s="37" t="s">
        <v>25</v>
      </c>
      <c r="H71" s="37" t="s">
        <v>25</v>
      </c>
      <c r="J71" s="42" t="s">
        <v>315</v>
      </c>
    </row>
    <row r="72" spans="1:10" s="21" customFormat="1">
      <c r="A72" s="14"/>
      <c r="B72" s="31" t="s">
        <v>171</v>
      </c>
      <c r="C72" s="79"/>
      <c r="D72" s="39" t="s">
        <v>222</v>
      </c>
      <c r="E72" s="80"/>
      <c r="F72" s="33"/>
      <c r="G72" s="37" t="s">
        <v>25</v>
      </c>
      <c r="H72" s="37" t="s">
        <v>25</v>
      </c>
      <c r="J72" s="42" t="s">
        <v>316</v>
      </c>
    </row>
    <row r="73" spans="1:10" s="21" customFormat="1">
      <c r="A73" s="14"/>
      <c r="B73" s="84" t="s">
        <v>172</v>
      </c>
      <c r="C73" s="63"/>
      <c r="D73" s="85" t="s">
        <v>223</v>
      </c>
      <c r="E73" s="70"/>
      <c r="F73" s="33"/>
      <c r="G73" s="37" t="s">
        <v>25</v>
      </c>
      <c r="H73" s="37" t="s">
        <v>25</v>
      </c>
      <c r="J73" s="42" t="s">
        <v>317</v>
      </c>
    </row>
    <row r="74" spans="1:10" s="21" customFormat="1">
      <c r="A74" s="14"/>
      <c r="B74" s="33" t="s">
        <v>173</v>
      </c>
      <c r="C74" s="46"/>
      <c r="D74" s="46" t="s">
        <v>224</v>
      </c>
      <c r="E74" s="40"/>
      <c r="F74" s="86"/>
      <c r="G74" s="37" t="s">
        <v>25</v>
      </c>
      <c r="H74" s="37" t="s">
        <v>25</v>
      </c>
      <c r="J74" s="42" t="s">
        <v>318</v>
      </c>
    </row>
    <row r="75" spans="1:10" s="21" customFormat="1" ht="12.75" customHeight="1">
      <c r="A75" s="14"/>
      <c r="B75" s="87" t="s">
        <v>175</v>
      </c>
      <c r="C75" s="82"/>
      <c r="D75" s="88" t="s">
        <v>225</v>
      </c>
      <c r="E75" s="18"/>
      <c r="F75" s="33"/>
      <c r="G75" s="37">
        <f>SUM(G76,G77)</f>
        <v>0</v>
      </c>
      <c r="H75" s="37">
        <f>SUM(H76,H77)</f>
        <v>0</v>
      </c>
      <c r="J75" s="42"/>
    </row>
    <row r="76" spans="1:10" s="21" customFormat="1" ht="12.75" customHeight="1">
      <c r="A76" s="14"/>
      <c r="B76" s="65" t="s">
        <v>226</v>
      </c>
      <c r="C76" s="51"/>
      <c r="D76" s="72"/>
      <c r="E76" s="53" t="s">
        <v>227</v>
      </c>
      <c r="F76" s="33"/>
      <c r="G76" s="37">
        <v>0</v>
      </c>
      <c r="H76" s="37">
        <v>0</v>
      </c>
      <c r="J76" s="42" t="s">
        <v>319</v>
      </c>
    </row>
    <row r="77" spans="1:10" s="21" customFormat="1" ht="12.75" customHeight="1">
      <c r="A77" s="14"/>
      <c r="B77" s="65" t="s">
        <v>228</v>
      </c>
      <c r="C77" s="51"/>
      <c r="D77" s="72"/>
      <c r="E77" s="53" t="s">
        <v>229</v>
      </c>
      <c r="F77" s="44"/>
      <c r="G77" s="37">
        <v>0</v>
      </c>
      <c r="H77" s="37">
        <v>0</v>
      </c>
      <c r="J77" s="42" t="s">
        <v>320</v>
      </c>
    </row>
    <row r="78" spans="1:10" s="21" customFormat="1" ht="12.75" customHeight="1">
      <c r="A78" s="14"/>
      <c r="B78" s="65" t="s">
        <v>177</v>
      </c>
      <c r="C78" s="67"/>
      <c r="D78" s="89" t="s">
        <v>230</v>
      </c>
      <c r="E78" s="90"/>
      <c r="F78" s="44"/>
      <c r="G78" s="37" t="s">
        <v>25</v>
      </c>
      <c r="H78" s="37" t="s">
        <v>25</v>
      </c>
      <c r="J78" s="42" t="s">
        <v>321</v>
      </c>
    </row>
    <row r="79" spans="1:10" s="21" customFormat="1" ht="12.75" customHeight="1">
      <c r="A79" s="14"/>
      <c r="B79" s="65" t="s">
        <v>178</v>
      </c>
      <c r="C79" s="91"/>
      <c r="D79" s="52" t="s">
        <v>231</v>
      </c>
      <c r="E79" s="92"/>
      <c r="F79" s="33"/>
      <c r="G79" s="37" t="s">
        <v>25</v>
      </c>
      <c r="H79" s="37" t="s">
        <v>25</v>
      </c>
      <c r="J79" s="42" t="s">
        <v>322</v>
      </c>
    </row>
    <row r="80" spans="1:10" s="21" customFormat="1" ht="12.75" customHeight="1">
      <c r="A80" s="14"/>
      <c r="B80" s="65" t="s">
        <v>179</v>
      </c>
      <c r="C80" s="38"/>
      <c r="D80" s="39" t="s">
        <v>232</v>
      </c>
      <c r="E80" s="43"/>
      <c r="F80" s="33"/>
      <c r="G80" s="37">
        <v>379.6</v>
      </c>
      <c r="H80" s="37">
        <v>294.13</v>
      </c>
      <c r="J80" s="42" t="s">
        <v>323</v>
      </c>
    </row>
    <row r="81" spans="1:10" s="21" customFormat="1" ht="12.75" customHeight="1">
      <c r="A81" s="14"/>
      <c r="B81" s="65" t="s">
        <v>180</v>
      </c>
      <c r="C81" s="38"/>
      <c r="D81" s="39" t="s">
        <v>233</v>
      </c>
      <c r="E81" s="43"/>
      <c r="F81" s="33"/>
      <c r="G81" s="37">
        <v>0</v>
      </c>
      <c r="H81" s="37">
        <v>0</v>
      </c>
      <c r="J81" s="42" t="s">
        <v>324</v>
      </c>
    </row>
    <row r="82" spans="1:10" s="21" customFormat="1" ht="12.75" customHeight="1">
      <c r="A82" s="14"/>
      <c r="B82" s="31" t="s">
        <v>234</v>
      </c>
      <c r="C82" s="51"/>
      <c r="D82" s="52" t="s">
        <v>235</v>
      </c>
      <c r="E82" s="53"/>
      <c r="F82" s="33"/>
      <c r="G82" s="37">
        <v>160064.45000000001</v>
      </c>
      <c r="H82" s="37">
        <v>161154.15</v>
      </c>
      <c r="J82" s="42" t="s">
        <v>325</v>
      </c>
    </row>
    <row r="83" spans="1:10" s="21" customFormat="1" ht="12.75" customHeight="1">
      <c r="A83" s="14"/>
      <c r="B83" s="31" t="s">
        <v>236</v>
      </c>
      <c r="C83" s="38"/>
      <c r="D83" s="39" t="s">
        <v>237</v>
      </c>
      <c r="E83" s="43"/>
      <c r="F83" s="44"/>
      <c r="G83" s="37">
        <v>0</v>
      </c>
      <c r="H83" s="37">
        <v>0</v>
      </c>
      <c r="J83" s="42" t="s">
        <v>326</v>
      </c>
    </row>
    <row r="84" spans="1:10" s="21" customFormat="1" ht="12.75" customHeight="1">
      <c r="A84" s="14"/>
      <c r="B84" s="27" t="s">
        <v>129</v>
      </c>
      <c r="C84" s="93" t="s">
        <v>238</v>
      </c>
      <c r="D84" s="94"/>
      <c r="E84" s="95"/>
      <c r="F84" s="44" t="s">
        <v>259</v>
      </c>
      <c r="G84" s="32">
        <f>SUM(G85,G86,G89,G90)</f>
        <v>30624.62</v>
      </c>
      <c r="H84" s="32">
        <f>SUM(H85,H86,H89,H90)</f>
        <v>232.22999999999956</v>
      </c>
      <c r="J84" s="60"/>
    </row>
    <row r="85" spans="1:10" s="21" customFormat="1" ht="12.75" customHeight="1">
      <c r="A85" s="14"/>
      <c r="B85" s="33" t="s">
        <v>59</v>
      </c>
      <c r="C85" s="54" t="s">
        <v>239</v>
      </c>
      <c r="D85" s="38"/>
      <c r="E85" s="56"/>
      <c r="F85" s="44"/>
      <c r="G85" s="37" t="s">
        <v>25</v>
      </c>
      <c r="H85" s="37" t="s">
        <v>25</v>
      </c>
      <c r="J85" s="42" t="s">
        <v>327</v>
      </c>
    </row>
    <row r="86" spans="1:10" s="21" customFormat="1" ht="12.75" customHeight="1">
      <c r="A86" s="14"/>
      <c r="B86" s="33" t="s">
        <v>69</v>
      </c>
      <c r="C86" s="34" t="s">
        <v>240</v>
      </c>
      <c r="D86" s="77"/>
      <c r="E86" s="78"/>
      <c r="F86" s="33"/>
      <c r="G86" s="37">
        <f>SUM(G87,G88)</f>
        <v>0</v>
      </c>
      <c r="H86" s="37">
        <f>SUM(H87,H88)</f>
        <v>0</v>
      </c>
      <c r="J86" s="42"/>
    </row>
    <row r="87" spans="1:10" s="21" customFormat="1" ht="12.75" customHeight="1">
      <c r="A87" s="14"/>
      <c r="B87" s="31" t="s">
        <v>167</v>
      </c>
      <c r="C87" s="38"/>
      <c r="D87" s="39" t="s">
        <v>241</v>
      </c>
      <c r="E87" s="43"/>
      <c r="F87" s="33"/>
      <c r="G87" s="37" t="s">
        <v>25</v>
      </c>
      <c r="H87" s="37" t="s">
        <v>25</v>
      </c>
      <c r="J87" s="42" t="s">
        <v>328</v>
      </c>
    </row>
    <row r="88" spans="1:10" s="21" customFormat="1" ht="12.75" customHeight="1">
      <c r="A88" s="14"/>
      <c r="B88" s="31" t="s">
        <v>169</v>
      </c>
      <c r="C88" s="38"/>
      <c r="D88" s="39" t="s">
        <v>242</v>
      </c>
      <c r="E88" s="43"/>
      <c r="F88" s="33"/>
      <c r="G88" s="37" t="s">
        <v>25</v>
      </c>
      <c r="H88" s="37" t="s">
        <v>25</v>
      </c>
      <c r="J88" s="42" t="s">
        <v>329</v>
      </c>
    </row>
    <row r="89" spans="1:10" s="21" customFormat="1" ht="12.75" customHeight="1">
      <c r="A89" s="14"/>
      <c r="B89" s="61" t="s">
        <v>71</v>
      </c>
      <c r="C89" s="72" t="s">
        <v>243</v>
      </c>
      <c r="D89" s="72"/>
      <c r="E89" s="96"/>
      <c r="F89" s="33"/>
      <c r="G89" s="37" t="s">
        <v>25</v>
      </c>
      <c r="H89" s="37" t="s">
        <v>25</v>
      </c>
      <c r="J89" s="42" t="s">
        <v>330</v>
      </c>
    </row>
    <row r="90" spans="1:10" s="21" customFormat="1" ht="12.75" customHeight="1">
      <c r="A90" s="14"/>
      <c r="B90" s="47" t="s">
        <v>85</v>
      </c>
      <c r="C90" s="48" t="s">
        <v>244</v>
      </c>
      <c r="D90" s="49"/>
      <c r="E90" s="50"/>
      <c r="F90" s="33"/>
      <c r="G90" s="37">
        <f>SUM(G91:G92)</f>
        <v>30624.62</v>
      </c>
      <c r="H90" s="37">
        <f>SUM(H91:H92)</f>
        <v>232.22999999999956</v>
      </c>
      <c r="J90" s="42"/>
    </row>
    <row r="91" spans="1:10" s="21" customFormat="1" ht="12.75" customHeight="1">
      <c r="A91" s="14"/>
      <c r="B91" s="31" t="s">
        <v>245</v>
      </c>
      <c r="C91" s="29"/>
      <c r="D91" s="39" t="s">
        <v>246</v>
      </c>
      <c r="E91" s="97"/>
      <c r="F91" s="44"/>
      <c r="G91" s="37">
        <v>30392.39</v>
      </c>
      <c r="H91" s="37">
        <v>-28103.95</v>
      </c>
      <c r="J91" s="42" t="s">
        <v>331</v>
      </c>
    </row>
    <row r="92" spans="1:10" s="21" customFormat="1" ht="12.75" customHeight="1">
      <c r="A92" s="14"/>
      <c r="B92" s="31" t="s">
        <v>247</v>
      </c>
      <c r="C92" s="29"/>
      <c r="D92" s="39" t="s">
        <v>248</v>
      </c>
      <c r="E92" s="97"/>
      <c r="F92" s="44"/>
      <c r="G92" s="37">
        <v>232.23</v>
      </c>
      <c r="H92" s="37">
        <v>28336.18</v>
      </c>
      <c r="J92" s="42" t="s">
        <v>332</v>
      </c>
    </row>
    <row r="93" spans="1:10" s="21" customFormat="1" ht="12.75" customHeight="1">
      <c r="A93" s="14"/>
      <c r="B93" s="27" t="s">
        <v>131</v>
      </c>
      <c r="C93" s="93" t="s">
        <v>249</v>
      </c>
      <c r="D93" s="95"/>
      <c r="E93" s="95"/>
      <c r="F93" s="44"/>
      <c r="G93" s="32"/>
      <c r="H93" s="32"/>
      <c r="J93" s="60"/>
    </row>
    <row r="94" spans="1:10" s="21" customFormat="1" ht="25.5" customHeight="1">
      <c r="A94" s="14"/>
      <c r="B94" s="27"/>
      <c r="C94" s="139" t="s">
        <v>250</v>
      </c>
      <c r="D94" s="140"/>
      <c r="E94" s="141"/>
      <c r="F94" s="33"/>
      <c r="G94" s="98">
        <f>SUM(G59,G64,G84,G93)</f>
        <v>335598.32</v>
      </c>
      <c r="H94" s="98">
        <f>SUM(H59,H64,H84,H93)</f>
        <v>290839.65999999992</v>
      </c>
      <c r="J94" s="99"/>
    </row>
    <row r="95" spans="1:10" s="21" customFormat="1">
      <c r="A95" s="14"/>
      <c r="B95" s="17"/>
      <c r="C95" s="19"/>
      <c r="D95" s="19"/>
      <c r="E95" s="19"/>
      <c r="F95" s="19"/>
    </row>
    <row r="96" spans="1:10" s="21" customFormat="1" ht="12.75" customHeight="1">
      <c r="A96" s="14"/>
      <c r="B96" s="142" t="s">
        <v>262</v>
      </c>
      <c r="C96" s="142"/>
      <c r="D96" s="142"/>
      <c r="E96" s="142"/>
      <c r="F96" s="100"/>
      <c r="G96" s="143" t="s">
        <v>140</v>
      </c>
      <c r="H96" s="143"/>
    </row>
    <row r="97" spans="1:8" s="21" customFormat="1" ht="12.75" customHeight="1">
      <c r="A97" s="14"/>
      <c r="B97" s="144" t="s">
        <v>333</v>
      </c>
      <c r="C97" s="144"/>
      <c r="D97" s="144"/>
      <c r="E97" s="144"/>
      <c r="F97" s="21" t="s">
        <v>142</v>
      </c>
      <c r="G97" s="145" t="s">
        <v>143</v>
      </c>
      <c r="H97" s="145"/>
    </row>
    <row r="98" spans="1:8" s="21" customFormat="1">
      <c r="A98" s="14"/>
      <c r="B98" s="20"/>
      <c r="C98" s="20"/>
      <c r="D98" s="20"/>
      <c r="E98" s="20"/>
      <c r="F98" s="20"/>
      <c r="G98" s="20"/>
      <c r="H98" s="20"/>
    </row>
    <row r="99" spans="1:8" s="21" customFormat="1" ht="12.75" customHeight="1">
      <c r="A99" s="14"/>
      <c r="B99" s="146" t="s">
        <v>263</v>
      </c>
      <c r="C99" s="146"/>
      <c r="D99" s="146"/>
      <c r="E99" s="146"/>
      <c r="F99" s="101"/>
      <c r="G99" s="147" t="s">
        <v>334</v>
      </c>
      <c r="H99" s="147"/>
    </row>
    <row r="100" spans="1:8" s="21" customFormat="1" ht="12.75" customHeight="1">
      <c r="A100" s="14"/>
      <c r="B100" s="137" t="s">
        <v>335</v>
      </c>
      <c r="C100" s="137"/>
      <c r="D100" s="137"/>
      <c r="E100" s="137"/>
      <c r="F100" s="10" t="s">
        <v>142</v>
      </c>
      <c r="G100" s="138" t="s">
        <v>143</v>
      </c>
      <c r="H100" s="138"/>
    </row>
    <row r="101" spans="1:8" s="21" customFormat="1">
      <c r="A101" s="14"/>
    </row>
    <row r="102" spans="1:8" s="21" customFormat="1">
      <c r="A102" s="14"/>
    </row>
    <row r="103" spans="1:8" s="21" customFormat="1">
      <c r="A103" s="14"/>
    </row>
    <row r="104" spans="1:8" s="21" customFormat="1">
      <c r="A104" s="14"/>
    </row>
    <row r="105" spans="1:8" s="21" customFormat="1">
      <c r="A105" s="14"/>
    </row>
    <row r="106" spans="1:8" s="21" customFormat="1">
      <c r="A106" s="14"/>
    </row>
    <row r="107" spans="1:8" s="21" customFormat="1">
      <c r="A107" s="14"/>
    </row>
    <row r="108" spans="1:8" s="21" customFormat="1">
      <c r="A108" s="14"/>
    </row>
    <row r="109" spans="1:8" s="21" customFormat="1">
      <c r="A109" s="14"/>
    </row>
    <row r="110" spans="1:8" s="21" customFormat="1">
      <c r="A110" s="14"/>
    </row>
    <row r="111" spans="1:8" s="21" customFormat="1">
      <c r="A111" s="14"/>
    </row>
    <row r="112" spans="1:8" s="21" customFormat="1">
      <c r="A112" s="14"/>
    </row>
    <row r="113" spans="1:1" s="21" customFormat="1">
      <c r="A113" s="14"/>
    </row>
    <row r="114" spans="1:1" s="21" customFormat="1">
      <c r="A114" s="14"/>
    </row>
    <row r="115" spans="1:1" s="21" customFormat="1">
      <c r="A115" s="14"/>
    </row>
    <row r="116" spans="1:1" s="21" customFormat="1">
      <c r="A116" s="14"/>
    </row>
    <row r="117" spans="1:1" s="21" customFormat="1">
      <c r="A117" s="14"/>
    </row>
    <row r="118" spans="1:1" s="21" customFormat="1">
      <c r="A118" s="14"/>
    </row>
    <row r="119" spans="1:1" s="21" customFormat="1">
      <c r="A119"/>
    </row>
  </sheetData>
  <mergeCells count="27">
    <mergeCell ref="B8:H8"/>
    <mergeCell ref="B1:H1"/>
    <mergeCell ref="F2:H2"/>
    <mergeCell ref="F3:H3"/>
    <mergeCell ref="B5:H6"/>
    <mergeCell ref="B7:H7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ageMargins left="0" right="0.19685039370078741" top="0" bottom="0" header="0" footer="0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4"/>
  <sheetViews>
    <sheetView workbookViewId="0">
      <selection activeCell="O46" sqref="O46"/>
    </sheetView>
  </sheetViews>
  <sheetFormatPr defaultRowHeight="12.75"/>
  <cols>
    <col min="1" max="1" width="3.140625" style="5" customWidth="1"/>
    <col min="2" max="2" width="8" style="5" customWidth="1"/>
    <col min="3" max="3" width="1.5703125" style="5" hidden="1" customWidth="1"/>
    <col min="4" max="4" width="30.140625" style="5" customWidth="1"/>
    <col min="5" max="5" width="18.28515625" style="5" customWidth="1"/>
    <col min="6" max="6" width="9.140625" style="5" hidden="1" customWidth="1"/>
    <col min="7" max="7" width="11.7109375" style="5" customWidth="1"/>
    <col min="8" max="8" width="13.140625" style="5" customWidth="1"/>
    <col min="9" max="9" width="14.7109375" style="5" customWidth="1"/>
    <col min="10" max="10" width="15.85546875" style="5" customWidth="1"/>
    <col min="11" max="11" width="9.140625" style="5"/>
    <col min="12" max="12" width="88.85546875" style="5" hidden="1" customWidth="1"/>
    <col min="13" max="16384" width="9.140625" style="5"/>
  </cols>
  <sheetData>
    <row r="1" spans="2:10" ht="30" customHeight="1">
      <c r="B1" s="200" t="s">
        <v>0</v>
      </c>
      <c r="C1" s="200"/>
      <c r="D1" s="200"/>
      <c r="E1" s="200"/>
      <c r="F1" s="200"/>
      <c r="G1" s="200"/>
      <c r="H1" s="200"/>
      <c r="I1" s="200"/>
      <c r="J1" s="200"/>
    </row>
    <row r="2" spans="2:10" ht="15.75" customHeight="1">
      <c r="E2" s="6"/>
      <c r="H2" s="1" t="s">
        <v>42</v>
      </c>
      <c r="I2" s="7"/>
      <c r="J2" s="7"/>
    </row>
    <row r="3" spans="2:10" ht="15.75" customHeight="1">
      <c r="H3" s="1" t="s">
        <v>43</v>
      </c>
      <c r="I3" s="7"/>
      <c r="J3" s="7"/>
    </row>
    <row r="4" spans="2:10" ht="4.5" customHeight="1"/>
    <row r="5" spans="2:10" ht="15.75" customHeight="1">
      <c r="B5" s="201" t="s">
        <v>44</v>
      </c>
      <c r="C5" s="201"/>
      <c r="D5" s="201"/>
      <c r="E5" s="201"/>
      <c r="F5" s="201"/>
      <c r="G5" s="201"/>
      <c r="H5" s="201"/>
      <c r="I5" s="201"/>
      <c r="J5" s="201"/>
    </row>
    <row r="6" spans="2:10" ht="15.75" customHeight="1">
      <c r="B6" s="202" t="s">
        <v>45</v>
      </c>
      <c r="C6" s="202"/>
      <c r="D6" s="202"/>
      <c r="E6" s="202"/>
      <c r="F6" s="202"/>
      <c r="G6" s="202"/>
      <c r="H6" s="202"/>
      <c r="I6" s="202"/>
      <c r="J6" s="202"/>
    </row>
    <row r="7" spans="2:10" ht="15.75" customHeight="1">
      <c r="B7" s="203" t="s">
        <v>46</v>
      </c>
      <c r="C7" s="203"/>
      <c r="D7" s="203"/>
      <c r="E7" s="203"/>
      <c r="F7" s="203"/>
      <c r="G7" s="203"/>
      <c r="H7" s="203"/>
      <c r="I7" s="203"/>
      <c r="J7" s="203"/>
    </row>
    <row r="8" spans="2:10" ht="15" customHeight="1">
      <c r="B8" s="204" t="s">
        <v>47</v>
      </c>
      <c r="C8" s="204"/>
      <c r="D8" s="204"/>
      <c r="E8" s="204"/>
      <c r="F8" s="204"/>
      <c r="G8" s="204"/>
      <c r="H8" s="204"/>
      <c r="I8" s="204"/>
      <c r="J8" s="204"/>
    </row>
    <row r="9" spans="2:10" ht="15" customHeight="1">
      <c r="B9" s="199" t="s">
        <v>265</v>
      </c>
      <c r="C9" s="199"/>
      <c r="D9" s="199"/>
      <c r="E9" s="199"/>
      <c r="F9" s="199"/>
      <c r="G9" s="199"/>
      <c r="H9" s="199"/>
      <c r="I9" s="199"/>
      <c r="J9" s="199"/>
    </row>
    <row r="10" spans="2:10" ht="15" customHeight="1">
      <c r="B10" s="191" t="s">
        <v>48</v>
      </c>
      <c r="C10" s="191"/>
      <c r="D10" s="191"/>
      <c r="E10" s="191"/>
      <c r="F10" s="191"/>
      <c r="G10" s="191"/>
      <c r="H10" s="191"/>
      <c r="I10" s="191"/>
      <c r="J10" s="191"/>
    </row>
    <row r="11" spans="2:10" ht="15" customHeight="1">
      <c r="B11" s="191" t="s">
        <v>49</v>
      </c>
      <c r="C11" s="191"/>
      <c r="D11" s="191"/>
      <c r="E11" s="191"/>
      <c r="F11" s="191"/>
      <c r="G11" s="191"/>
      <c r="H11" s="191"/>
      <c r="I11" s="191"/>
      <c r="J11" s="191"/>
    </row>
    <row r="12" spans="2:10" ht="12" customHeight="1">
      <c r="B12" s="192"/>
      <c r="C12" s="192"/>
      <c r="D12" s="192"/>
      <c r="E12" s="192"/>
      <c r="F12" s="192"/>
      <c r="G12" s="192"/>
      <c r="H12" s="192"/>
      <c r="I12" s="192"/>
      <c r="J12" s="192"/>
    </row>
    <row r="13" spans="2:10" ht="15" customHeight="1">
      <c r="B13" s="193" t="s">
        <v>50</v>
      </c>
      <c r="C13" s="193"/>
      <c r="D13" s="193"/>
      <c r="E13" s="193"/>
      <c r="F13" s="193"/>
      <c r="G13" s="193"/>
      <c r="H13" s="193"/>
      <c r="I13" s="193"/>
      <c r="J13" s="193"/>
    </row>
    <row r="14" spans="2:10" ht="9.75" customHeight="1">
      <c r="B14" s="191"/>
      <c r="C14" s="191"/>
      <c r="D14" s="191"/>
      <c r="E14" s="191"/>
      <c r="F14" s="191"/>
      <c r="G14" s="191"/>
      <c r="H14" s="191"/>
      <c r="I14" s="191"/>
      <c r="J14" s="191"/>
    </row>
    <row r="15" spans="2:10" ht="15" customHeight="1">
      <c r="B15" s="193" t="s">
        <v>266</v>
      </c>
      <c r="C15" s="193"/>
      <c r="D15" s="193"/>
      <c r="E15" s="193"/>
      <c r="F15" s="193"/>
      <c r="G15" s="193"/>
      <c r="H15" s="193"/>
      <c r="I15" s="193"/>
      <c r="J15" s="193"/>
    </row>
    <row r="16" spans="2:10" ht="9.75" customHeight="1">
      <c r="B16" s="23"/>
      <c r="C16" s="8"/>
      <c r="D16" s="8"/>
      <c r="E16" s="8"/>
      <c r="F16" s="8"/>
      <c r="G16" s="8"/>
      <c r="H16" s="8"/>
      <c r="I16" s="8"/>
      <c r="J16" s="8"/>
    </row>
    <row r="17" spans="2:12" ht="15" customHeight="1">
      <c r="B17" s="194" t="s">
        <v>267</v>
      </c>
      <c r="C17" s="194"/>
      <c r="D17" s="194"/>
      <c r="E17" s="194"/>
      <c r="F17" s="194"/>
      <c r="G17" s="194"/>
      <c r="H17" s="194"/>
      <c r="I17" s="194"/>
      <c r="J17" s="194"/>
    </row>
    <row r="18" spans="2:12" ht="15" customHeight="1">
      <c r="B18" s="191" t="s">
        <v>51</v>
      </c>
      <c r="C18" s="191"/>
      <c r="D18" s="191"/>
      <c r="E18" s="191"/>
      <c r="F18" s="191"/>
      <c r="G18" s="191"/>
      <c r="H18" s="191"/>
      <c r="I18" s="191"/>
      <c r="J18" s="191"/>
    </row>
    <row r="19" spans="2:12" s="8" customFormat="1" ht="15" customHeight="1">
      <c r="B19" s="195" t="s">
        <v>52</v>
      </c>
      <c r="C19" s="195"/>
      <c r="D19" s="195"/>
      <c r="E19" s="195"/>
      <c r="F19" s="195"/>
      <c r="G19" s="195"/>
      <c r="H19" s="195"/>
      <c r="I19" s="195"/>
      <c r="J19" s="195"/>
    </row>
    <row r="20" spans="2:12" s="9" customFormat="1" ht="50.1" customHeight="1">
      <c r="B20" s="196" t="s">
        <v>6</v>
      </c>
      <c r="C20" s="197"/>
      <c r="D20" s="196" t="s">
        <v>53</v>
      </c>
      <c r="E20" s="198"/>
      <c r="F20" s="198"/>
      <c r="G20" s="197"/>
      <c r="H20" s="102" t="s">
        <v>54</v>
      </c>
      <c r="I20" s="102" t="s">
        <v>55</v>
      </c>
      <c r="J20" s="102" t="s">
        <v>56</v>
      </c>
      <c r="L20" s="102" t="s">
        <v>55</v>
      </c>
    </row>
    <row r="21" spans="2:12" ht="15.75" customHeight="1">
      <c r="B21" s="103" t="s">
        <v>57</v>
      </c>
      <c r="C21" s="104" t="s">
        <v>58</v>
      </c>
      <c r="D21" s="182" t="s">
        <v>58</v>
      </c>
      <c r="E21" s="183"/>
      <c r="F21" s="183"/>
      <c r="G21" s="184"/>
      <c r="H21" s="105" t="s">
        <v>260</v>
      </c>
      <c r="I21" s="106">
        <f>SUM(I22,I27,I28)</f>
        <v>725162.47</v>
      </c>
      <c r="J21" s="106">
        <f>SUM(J22,J27,J28)</f>
        <v>539262.66</v>
      </c>
      <c r="L21" s="106"/>
    </row>
    <row r="22" spans="2:12" ht="15.75" customHeight="1">
      <c r="B22" s="107" t="s">
        <v>59</v>
      </c>
      <c r="C22" s="108" t="s">
        <v>60</v>
      </c>
      <c r="D22" s="188" t="s">
        <v>60</v>
      </c>
      <c r="E22" s="189"/>
      <c r="F22" s="189"/>
      <c r="G22" s="190"/>
      <c r="H22" s="109"/>
      <c r="I22" s="110">
        <f>SUM(I23:I26)</f>
        <v>684217.41999999993</v>
      </c>
      <c r="J22" s="110">
        <f>SUM(J23:J26)</f>
        <v>496606.42</v>
      </c>
      <c r="L22" s="110"/>
    </row>
    <row r="23" spans="2:12" ht="15.75" customHeight="1">
      <c r="B23" s="107" t="s">
        <v>61</v>
      </c>
      <c r="C23" s="108" t="s">
        <v>62</v>
      </c>
      <c r="D23" s="188" t="s">
        <v>62</v>
      </c>
      <c r="E23" s="189"/>
      <c r="F23" s="189"/>
      <c r="G23" s="190"/>
      <c r="H23" s="109"/>
      <c r="I23" s="111">
        <v>282423.74</v>
      </c>
      <c r="J23" s="111">
        <v>240512.84</v>
      </c>
      <c r="L23" s="112" t="s">
        <v>336</v>
      </c>
    </row>
    <row r="24" spans="2:12" ht="15.75" customHeight="1">
      <c r="B24" s="107" t="s">
        <v>63</v>
      </c>
      <c r="C24" s="113" t="s">
        <v>64</v>
      </c>
      <c r="D24" s="185" t="s">
        <v>64</v>
      </c>
      <c r="E24" s="186"/>
      <c r="F24" s="186"/>
      <c r="G24" s="187"/>
      <c r="H24" s="109"/>
      <c r="I24" s="111">
        <v>380495.92</v>
      </c>
      <c r="J24" s="111">
        <v>234919.63</v>
      </c>
      <c r="L24" s="112" t="s">
        <v>337</v>
      </c>
    </row>
    <row r="25" spans="2:12" ht="15.75" customHeight="1">
      <c r="B25" s="107" t="s">
        <v>65</v>
      </c>
      <c r="C25" s="108" t="s">
        <v>66</v>
      </c>
      <c r="D25" s="185" t="s">
        <v>66</v>
      </c>
      <c r="E25" s="186"/>
      <c r="F25" s="186"/>
      <c r="G25" s="187"/>
      <c r="H25" s="109"/>
      <c r="I25" s="111">
        <v>10219.709999999999</v>
      </c>
      <c r="J25" s="111">
        <v>8717.18</v>
      </c>
      <c r="L25" s="112" t="s">
        <v>338</v>
      </c>
    </row>
    <row r="26" spans="2:12" ht="15.75" customHeight="1">
      <c r="B26" s="107" t="s">
        <v>67</v>
      </c>
      <c r="C26" s="113" t="s">
        <v>68</v>
      </c>
      <c r="D26" s="185" t="s">
        <v>68</v>
      </c>
      <c r="E26" s="186"/>
      <c r="F26" s="186"/>
      <c r="G26" s="187"/>
      <c r="H26" s="109"/>
      <c r="I26" s="111">
        <v>11078.05</v>
      </c>
      <c r="J26" s="111">
        <v>12456.77</v>
      </c>
      <c r="L26" s="112" t="s">
        <v>339</v>
      </c>
    </row>
    <row r="27" spans="2:12" ht="15.75" customHeight="1">
      <c r="B27" s="107" t="s">
        <v>69</v>
      </c>
      <c r="C27" s="108" t="s">
        <v>70</v>
      </c>
      <c r="D27" s="185" t="s">
        <v>70</v>
      </c>
      <c r="E27" s="186"/>
      <c r="F27" s="186"/>
      <c r="G27" s="187"/>
      <c r="H27" s="109"/>
      <c r="I27" s="110"/>
      <c r="J27" s="114"/>
      <c r="L27" s="115"/>
    </row>
    <row r="28" spans="2:12" ht="15.75" customHeight="1">
      <c r="B28" s="107" t="s">
        <v>71</v>
      </c>
      <c r="C28" s="108" t="s">
        <v>72</v>
      </c>
      <c r="D28" s="185" t="s">
        <v>72</v>
      </c>
      <c r="E28" s="186"/>
      <c r="F28" s="186"/>
      <c r="G28" s="187"/>
      <c r="H28" s="109"/>
      <c r="I28" s="110">
        <f>SUM(I29)+SUM(I30)</f>
        <v>40945.050000000003</v>
      </c>
      <c r="J28" s="110">
        <f>SUM(J29)+SUM(J30)</f>
        <v>42656.24</v>
      </c>
      <c r="L28" s="115"/>
    </row>
    <row r="29" spans="2:12" ht="15.75" customHeight="1">
      <c r="B29" s="107" t="s">
        <v>73</v>
      </c>
      <c r="C29" s="113" t="s">
        <v>74</v>
      </c>
      <c r="D29" s="185" t="s">
        <v>74</v>
      </c>
      <c r="E29" s="186"/>
      <c r="F29" s="186"/>
      <c r="G29" s="187"/>
      <c r="H29" s="109"/>
      <c r="I29" s="111">
        <v>40945.050000000003</v>
      </c>
      <c r="J29" s="111">
        <v>42656.24</v>
      </c>
      <c r="L29" s="112" t="s">
        <v>340</v>
      </c>
    </row>
    <row r="30" spans="2:12" ht="15.75" customHeight="1">
      <c r="B30" s="107" t="s">
        <v>75</v>
      </c>
      <c r="C30" s="113" t="s">
        <v>76</v>
      </c>
      <c r="D30" s="185" t="s">
        <v>76</v>
      </c>
      <c r="E30" s="186"/>
      <c r="F30" s="186"/>
      <c r="G30" s="187"/>
      <c r="H30" s="109"/>
      <c r="I30" s="111" t="s">
        <v>25</v>
      </c>
      <c r="J30" s="111" t="s">
        <v>25</v>
      </c>
      <c r="L30" s="112" t="s">
        <v>341</v>
      </c>
    </row>
    <row r="31" spans="2:12" ht="15.75" customHeight="1">
      <c r="B31" s="103" t="s">
        <v>77</v>
      </c>
      <c r="C31" s="104" t="s">
        <v>78</v>
      </c>
      <c r="D31" s="182" t="s">
        <v>78</v>
      </c>
      <c r="E31" s="183"/>
      <c r="F31" s="183"/>
      <c r="G31" s="184"/>
      <c r="H31" s="105" t="s">
        <v>261</v>
      </c>
      <c r="I31" s="106">
        <f>SUM(I32:I45)</f>
        <v>694770.08000000007</v>
      </c>
      <c r="J31" s="106">
        <f>SUM(J32:J45)</f>
        <v>532775.14</v>
      </c>
      <c r="L31" s="116"/>
    </row>
    <row r="32" spans="2:12" ht="15.75" customHeight="1">
      <c r="B32" s="107" t="s">
        <v>59</v>
      </c>
      <c r="C32" s="108" t="s">
        <v>79</v>
      </c>
      <c r="D32" s="185" t="s">
        <v>80</v>
      </c>
      <c r="E32" s="186"/>
      <c r="F32" s="186"/>
      <c r="G32" s="187"/>
      <c r="H32" s="109"/>
      <c r="I32" s="111">
        <v>653123.43000000005</v>
      </c>
      <c r="J32" s="111">
        <v>499784.62</v>
      </c>
      <c r="L32" s="112" t="s">
        <v>342</v>
      </c>
    </row>
    <row r="33" spans="2:12" ht="15.75" customHeight="1">
      <c r="B33" s="107" t="s">
        <v>69</v>
      </c>
      <c r="C33" s="108" t="s">
        <v>81</v>
      </c>
      <c r="D33" s="185" t="s">
        <v>82</v>
      </c>
      <c r="E33" s="186"/>
      <c r="F33" s="186"/>
      <c r="G33" s="187"/>
      <c r="H33" s="109"/>
      <c r="I33" s="111">
        <v>2597.52</v>
      </c>
      <c r="J33" s="111">
        <v>2597.44</v>
      </c>
      <c r="L33" s="112" t="s">
        <v>343</v>
      </c>
    </row>
    <row r="34" spans="2:12" ht="15.75" customHeight="1">
      <c r="B34" s="107" t="s">
        <v>71</v>
      </c>
      <c r="C34" s="108" t="s">
        <v>83</v>
      </c>
      <c r="D34" s="185" t="s">
        <v>84</v>
      </c>
      <c r="E34" s="186"/>
      <c r="F34" s="186"/>
      <c r="G34" s="187"/>
      <c r="H34" s="109"/>
      <c r="I34" s="111">
        <v>1255.29</v>
      </c>
      <c r="J34" s="111">
        <v>1073.46</v>
      </c>
      <c r="L34" s="112" t="s">
        <v>344</v>
      </c>
    </row>
    <row r="35" spans="2:12" ht="15.75" customHeight="1">
      <c r="B35" s="107" t="s">
        <v>85</v>
      </c>
      <c r="C35" s="108" t="s">
        <v>86</v>
      </c>
      <c r="D35" s="188" t="s">
        <v>87</v>
      </c>
      <c r="E35" s="189"/>
      <c r="F35" s="189"/>
      <c r="G35" s="190"/>
      <c r="H35" s="109"/>
      <c r="I35" s="111">
        <v>0</v>
      </c>
      <c r="J35" s="111">
        <v>75</v>
      </c>
      <c r="L35" s="112" t="s">
        <v>345</v>
      </c>
    </row>
    <row r="36" spans="2:12" ht="15.75" customHeight="1">
      <c r="B36" s="107" t="s">
        <v>88</v>
      </c>
      <c r="C36" s="108" t="s">
        <v>89</v>
      </c>
      <c r="D36" s="188" t="s">
        <v>90</v>
      </c>
      <c r="E36" s="189"/>
      <c r="F36" s="189"/>
      <c r="G36" s="190"/>
      <c r="H36" s="109"/>
      <c r="I36" s="111">
        <v>13283.71</v>
      </c>
      <c r="J36" s="111">
        <v>7447.59</v>
      </c>
      <c r="L36" s="112" t="s">
        <v>346</v>
      </c>
    </row>
    <row r="37" spans="2:12" ht="15.75" customHeight="1">
      <c r="B37" s="107" t="s">
        <v>91</v>
      </c>
      <c r="C37" s="108" t="s">
        <v>92</v>
      </c>
      <c r="D37" s="188" t="s">
        <v>93</v>
      </c>
      <c r="E37" s="189"/>
      <c r="F37" s="189"/>
      <c r="G37" s="190"/>
      <c r="H37" s="109"/>
      <c r="I37" s="111">
        <v>3333.35</v>
      </c>
      <c r="J37" s="111">
        <v>2015.75</v>
      </c>
      <c r="L37" s="112" t="s">
        <v>347</v>
      </c>
    </row>
    <row r="38" spans="2:12" ht="15.75" customHeight="1">
      <c r="B38" s="107" t="s">
        <v>94</v>
      </c>
      <c r="C38" s="108" t="s">
        <v>95</v>
      </c>
      <c r="D38" s="188" t="s">
        <v>96</v>
      </c>
      <c r="E38" s="189"/>
      <c r="F38" s="189"/>
      <c r="G38" s="190"/>
      <c r="H38" s="109"/>
      <c r="I38" s="111">
        <v>0</v>
      </c>
      <c r="J38" s="111" t="s">
        <v>25</v>
      </c>
      <c r="L38" s="112" t="s">
        <v>348</v>
      </c>
    </row>
    <row r="39" spans="2:12" ht="15.75" customHeight="1">
      <c r="B39" s="107" t="s">
        <v>97</v>
      </c>
      <c r="C39" s="108" t="s">
        <v>98</v>
      </c>
      <c r="D39" s="185" t="s">
        <v>98</v>
      </c>
      <c r="E39" s="186"/>
      <c r="F39" s="186"/>
      <c r="G39" s="187"/>
      <c r="H39" s="109"/>
      <c r="I39" s="111">
        <v>0</v>
      </c>
      <c r="J39" s="111">
        <v>0</v>
      </c>
      <c r="L39" s="112" t="s">
        <v>349</v>
      </c>
    </row>
    <row r="40" spans="2:12" ht="15.75" customHeight="1">
      <c r="B40" s="107" t="s">
        <v>99</v>
      </c>
      <c r="C40" s="108" t="s">
        <v>100</v>
      </c>
      <c r="D40" s="188" t="s">
        <v>100</v>
      </c>
      <c r="E40" s="189"/>
      <c r="F40" s="189"/>
      <c r="G40" s="190"/>
      <c r="H40" s="109"/>
      <c r="I40" s="111">
        <v>18595.099999999999</v>
      </c>
      <c r="J40" s="111">
        <v>16358.52</v>
      </c>
      <c r="L40" s="112" t="s">
        <v>350</v>
      </c>
    </row>
    <row r="41" spans="2:12" ht="15.75" customHeight="1">
      <c r="B41" s="107" t="s">
        <v>101</v>
      </c>
      <c r="C41" s="108" t="s">
        <v>102</v>
      </c>
      <c r="D41" s="185" t="s">
        <v>103</v>
      </c>
      <c r="E41" s="186"/>
      <c r="F41" s="186"/>
      <c r="G41" s="187"/>
      <c r="H41" s="109"/>
      <c r="I41" s="111" t="s">
        <v>25</v>
      </c>
      <c r="J41" s="111" t="s">
        <v>25</v>
      </c>
      <c r="L41" s="112" t="s">
        <v>351</v>
      </c>
    </row>
    <row r="42" spans="2:12" ht="15.75" customHeight="1">
      <c r="B42" s="107" t="s">
        <v>104</v>
      </c>
      <c r="C42" s="108" t="s">
        <v>105</v>
      </c>
      <c r="D42" s="185" t="s">
        <v>106</v>
      </c>
      <c r="E42" s="186"/>
      <c r="F42" s="186"/>
      <c r="G42" s="187"/>
      <c r="H42" s="109"/>
      <c r="I42" s="111" t="s">
        <v>25</v>
      </c>
      <c r="J42" s="111" t="s">
        <v>25</v>
      </c>
      <c r="L42" s="112" t="s">
        <v>352</v>
      </c>
    </row>
    <row r="43" spans="2:12" ht="15.75" customHeight="1">
      <c r="B43" s="107" t="s">
        <v>107</v>
      </c>
      <c r="C43" s="108" t="s">
        <v>108</v>
      </c>
      <c r="D43" s="185" t="s">
        <v>109</v>
      </c>
      <c r="E43" s="186"/>
      <c r="F43" s="186"/>
      <c r="G43" s="187"/>
      <c r="H43" s="109"/>
      <c r="I43" s="111" t="s">
        <v>25</v>
      </c>
      <c r="J43" s="111" t="s">
        <v>25</v>
      </c>
      <c r="L43" s="112" t="s">
        <v>353</v>
      </c>
    </row>
    <row r="44" spans="2:12" ht="15.75" customHeight="1">
      <c r="B44" s="107" t="s">
        <v>110</v>
      </c>
      <c r="C44" s="108" t="s">
        <v>111</v>
      </c>
      <c r="D44" s="185" t="s">
        <v>112</v>
      </c>
      <c r="E44" s="186"/>
      <c r="F44" s="186"/>
      <c r="G44" s="187"/>
      <c r="H44" s="109"/>
      <c r="I44" s="111">
        <v>2581.6799999999998</v>
      </c>
      <c r="J44" s="111">
        <v>3422.76</v>
      </c>
      <c r="L44" s="112" t="s">
        <v>354</v>
      </c>
    </row>
    <row r="45" spans="2:12" ht="15.75" customHeight="1">
      <c r="B45" s="107" t="s">
        <v>113</v>
      </c>
      <c r="C45" s="108" t="s">
        <v>114</v>
      </c>
      <c r="D45" s="167" t="s">
        <v>115</v>
      </c>
      <c r="E45" s="168"/>
      <c r="F45" s="168"/>
      <c r="G45" s="169"/>
      <c r="H45" s="109"/>
      <c r="I45" s="111" t="s">
        <v>25</v>
      </c>
      <c r="J45" s="111" t="s">
        <v>25</v>
      </c>
      <c r="L45" s="112" t="s">
        <v>355</v>
      </c>
    </row>
    <row r="46" spans="2:12" ht="15.75" customHeight="1">
      <c r="B46" s="104" t="s">
        <v>116</v>
      </c>
      <c r="C46" s="117" t="s">
        <v>117</v>
      </c>
      <c r="D46" s="173" t="s">
        <v>117</v>
      </c>
      <c r="E46" s="174"/>
      <c r="F46" s="174"/>
      <c r="G46" s="175"/>
      <c r="H46" s="105"/>
      <c r="I46" s="106">
        <f>I21-I31</f>
        <v>30392.389999999898</v>
      </c>
      <c r="J46" s="106">
        <f>J21-J31</f>
        <v>6487.5200000000186</v>
      </c>
      <c r="L46" s="116"/>
    </row>
    <row r="47" spans="2:12" ht="15.75" customHeight="1">
      <c r="B47" s="104" t="s">
        <v>118</v>
      </c>
      <c r="C47" s="104" t="s">
        <v>119</v>
      </c>
      <c r="D47" s="176" t="s">
        <v>119</v>
      </c>
      <c r="E47" s="177"/>
      <c r="F47" s="177"/>
      <c r="G47" s="178"/>
      <c r="H47" s="118"/>
      <c r="I47" s="106">
        <f>IF(TYPE(I48)=1,I48,0)+IF(TYPE(I49)=1,I49,0)+IF(TYPE(I50)=1,I50,0)</f>
        <v>0</v>
      </c>
      <c r="J47" s="106">
        <f>IF(TYPE(J48)=1,J48,0)+IF(TYPE(J49)=1,J49,0)+IF(TYPE(J50)=1,J50,0)</f>
        <v>0</v>
      </c>
      <c r="L47" s="116"/>
    </row>
    <row r="48" spans="2:12" ht="15.75" customHeight="1">
      <c r="B48" s="113" t="s">
        <v>120</v>
      </c>
      <c r="C48" s="108" t="s">
        <v>121</v>
      </c>
      <c r="D48" s="167" t="s">
        <v>122</v>
      </c>
      <c r="E48" s="168"/>
      <c r="F48" s="168"/>
      <c r="G48" s="169"/>
      <c r="H48" s="119"/>
      <c r="I48" s="110"/>
      <c r="J48" s="111"/>
      <c r="L48" s="115"/>
    </row>
    <row r="49" spans="2:12" ht="15.75" customHeight="1">
      <c r="B49" s="113" t="s">
        <v>69</v>
      </c>
      <c r="C49" s="108" t="s">
        <v>123</v>
      </c>
      <c r="D49" s="167" t="s">
        <v>123</v>
      </c>
      <c r="E49" s="168"/>
      <c r="F49" s="168"/>
      <c r="G49" s="169"/>
      <c r="H49" s="119"/>
      <c r="I49" s="111"/>
      <c r="J49" s="111"/>
      <c r="L49" s="112"/>
    </row>
    <row r="50" spans="2:12" ht="15.75" customHeight="1">
      <c r="B50" s="113" t="s">
        <v>124</v>
      </c>
      <c r="C50" s="108" t="s">
        <v>125</v>
      </c>
      <c r="D50" s="167" t="s">
        <v>126</v>
      </c>
      <c r="E50" s="168"/>
      <c r="F50" s="168"/>
      <c r="G50" s="169"/>
      <c r="H50" s="119"/>
      <c r="I50" s="111" t="s">
        <v>25</v>
      </c>
      <c r="J50" s="111" t="s">
        <v>25</v>
      </c>
      <c r="L50" s="112" t="s">
        <v>356</v>
      </c>
    </row>
    <row r="51" spans="2:12" ht="15.75" customHeight="1">
      <c r="B51" s="104" t="s">
        <v>127</v>
      </c>
      <c r="C51" s="117" t="s">
        <v>128</v>
      </c>
      <c r="D51" s="173" t="s">
        <v>128</v>
      </c>
      <c r="E51" s="174"/>
      <c r="F51" s="174"/>
      <c r="G51" s="175"/>
      <c r="H51" s="118"/>
      <c r="I51" s="111" t="s">
        <v>25</v>
      </c>
      <c r="J51" s="111" t="s">
        <v>25</v>
      </c>
      <c r="L51" s="112" t="s">
        <v>357</v>
      </c>
    </row>
    <row r="52" spans="2:12" ht="30" customHeight="1">
      <c r="B52" s="104" t="s">
        <v>129</v>
      </c>
      <c r="C52" s="117" t="s">
        <v>130</v>
      </c>
      <c r="D52" s="179" t="s">
        <v>130</v>
      </c>
      <c r="E52" s="180"/>
      <c r="F52" s="180"/>
      <c r="G52" s="181"/>
      <c r="H52" s="118"/>
      <c r="I52" s="111" t="s">
        <v>25</v>
      </c>
      <c r="J52" s="111" t="s">
        <v>25</v>
      </c>
      <c r="L52" s="112" t="s">
        <v>358</v>
      </c>
    </row>
    <row r="53" spans="2:12" ht="15.75" customHeight="1">
      <c r="B53" s="104" t="s">
        <v>131</v>
      </c>
      <c r="C53" s="117" t="s">
        <v>132</v>
      </c>
      <c r="D53" s="173" t="s">
        <v>132</v>
      </c>
      <c r="E53" s="174"/>
      <c r="F53" s="174"/>
      <c r="G53" s="175"/>
      <c r="H53" s="118"/>
      <c r="I53" s="111" t="s">
        <v>25</v>
      </c>
      <c r="J53" s="111" t="s">
        <v>25</v>
      </c>
      <c r="L53" s="112" t="s">
        <v>359</v>
      </c>
    </row>
    <row r="54" spans="2:12" ht="30" customHeight="1">
      <c r="B54" s="104" t="s">
        <v>133</v>
      </c>
      <c r="C54" s="104" t="s">
        <v>134</v>
      </c>
      <c r="D54" s="182" t="s">
        <v>134</v>
      </c>
      <c r="E54" s="183"/>
      <c r="F54" s="183"/>
      <c r="G54" s="184"/>
      <c r="H54" s="118"/>
      <c r="I54" s="106">
        <f>SUM(I46,I47,I51,I52,I53)</f>
        <v>30392.389999999898</v>
      </c>
      <c r="J54" s="106">
        <f>SUM(J46,J47,J51,J52,J53)</f>
        <v>6487.5200000000186</v>
      </c>
      <c r="L54" s="116"/>
    </row>
    <row r="55" spans="2:12" ht="15.75" customHeight="1">
      <c r="B55" s="104" t="s">
        <v>59</v>
      </c>
      <c r="C55" s="104" t="s">
        <v>135</v>
      </c>
      <c r="D55" s="176" t="s">
        <v>135</v>
      </c>
      <c r="E55" s="177"/>
      <c r="F55" s="177"/>
      <c r="G55" s="178"/>
      <c r="H55" s="118"/>
      <c r="I55" s="111" t="s">
        <v>25</v>
      </c>
      <c r="J55" s="111" t="s">
        <v>25</v>
      </c>
      <c r="L55" s="112" t="s">
        <v>330</v>
      </c>
    </row>
    <row r="56" spans="2:12" ht="15.75" customHeight="1">
      <c r="B56" s="104" t="s">
        <v>136</v>
      </c>
      <c r="C56" s="117" t="s">
        <v>137</v>
      </c>
      <c r="D56" s="173" t="s">
        <v>137</v>
      </c>
      <c r="E56" s="174"/>
      <c r="F56" s="174"/>
      <c r="G56" s="175"/>
      <c r="H56" s="118"/>
      <c r="I56" s="106">
        <f>SUM(I54,I55)</f>
        <v>30392.389999999898</v>
      </c>
      <c r="J56" s="106">
        <f>SUM(J54,J55)</f>
        <v>6487.5200000000186</v>
      </c>
      <c r="L56" s="116"/>
    </row>
    <row r="57" spans="2:12" ht="15.75" customHeight="1">
      <c r="B57" s="113" t="s">
        <v>59</v>
      </c>
      <c r="C57" s="108" t="s">
        <v>138</v>
      </c>
      <c r="D57" s="167" t="s">
        <v>138</v>
      </c>
      <c r="E57" s="168"/>
      <c r="F57" s="168"/>
      <c r="G57" s="169"/>
      <c r="H57" s="119"/>
      <c r="I57" s="110"/>
      <c r="J57" s="110"/>
      <c r="L57" s="115"/>
    </row>
    <row r="58" spans="2:12" ht="15.75" customHeight="1">
      <c r="B58" s="113" t="s">
        <v>69</v>
      </c>
      <c r="C58" s="108" t="s">
        <v>139</v>
      </c>
      <c r="D58" s="167" t="s">
        <v>139</v>
      </c>
      <c r="E58" s="168"/>
      <c r="F58" s="168"/>
      <c r="G58" s="169"/>
      <c r="H58" s="119"/>
      <c r="I58" s="110"/>
      <c r="J58" s="110"/>
      <c r="L58" s="115"/>
    </row>
    <row r="59" spans="2:12">
      <c r="B59" s="10"/>
      <c r="C59" s="10"/>
      <c r="D59" s="10"/>
      <c r="E59" s="10"/>
    </row>
    <row r="60" spans="2:12" ht="15.75" customHeight="1">
      <c r="B60" s="170" t="s">
        <v>262</v>
      </c>
      <c r="C60" s="170"/>
      <c r="D60" s="170"/>
      <c r="E60" s="170"/>
      <c r="F60" s="170"/>
      <c r="G60" s="170"/>
      <c r="H60" s="120"/>
      <c r="I60" s="171" t="s">
        <v>140</v>
      </c>
      <c r="J60" s="171"/>
    </row>
    <row r="61" spans="2:12" s="8" customFormat="1" ht="18.75" customHeight="1">
      <c r="B61" s="165" t="s">
        <v>141</v>
      </c>
      <c r="C61" s="165"/>
      <c r="D61" s="165"/>
      <c r="E61" s="165"/>
      <c r="F61" s="165"/>
      <c r="G61" s="165"/>
      <c r="H61" s="11" t="s">
        <v>142</v>
      </c>
      <c r="I61" s="166" t="s">
        <v>143</v>
      </c>
      <c r="J61" s="166"/>
    </row>
    <row r="62" spans="2:12" s="8" customFormat="1" ht="10.5" customHeight="1">
      <c r="B62" s="24"/>
      <c r="C62" s="24"/>
      <c r="D62" s="24"/>
      <c r="E62" s="24"/>
      <c r="F62" s="24"/>
      <c r="G62" s="24"/>
      <c r="H62" s="24"/>
      <c r="I62" s="12"/>
      <c r="J62" s="12"/>
    </row>
    <row r="63" spans="2:12" s="8" customFormat="1" ht="15" customHeight="1">
      <c r="B63" s="172" t="s">
        <v>263</v>
      </c>
      <c r="C63" s="172"/>
      <c r="D63" s="172"/>
      <c r="E63" s="172"/>
      <c r="F63" s="172"/>
      <c r="G63" s="172"/>
      <c r="H63" s="90"/>
      <c r="I63" s="171" t="s">
        <v>334</v>
      </c>
      <c r="J63" s="171"/>
    </row>
    <row r="64" spans="2:12" s="8" customFormat="1" ht="12" customHeight="1">
      <c r="B64" s="165" t="s">
        <v>144</v>
      </c>
      <c r="C64" s="165"/>
      <c r="D64" s="165"/>
      <c r="E64" s="165"/>
      <c r="F64" s="165"/>
      <c r="G64" s="165"/>
      <c r="H64" s="11" t="s">
        <v>145</v>
      </c>
      <c r="I64" s="166" t="s">
        <v>143</v>
      </c>
      <c r="J64" s="166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" right="0.19685039370078741" top="0" bottom="0" header="0" footer="0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1"/>
  <sheetViews>
    <sheetView showGridLines="0" tabSelected="1" topLeftCell="A7" zoomScale="80" zoomScaleSheetLayoutView="75" workbookViewId="0">
      <selection activeCell="Z19" sqref="Z19"/>
    </sheetView>
  </sheetViews>
  <sheetFormatPr defaultRowHeight="15" customHeight="1"/>
  <cols>
    <col min="1" max="1" width="9.140625" style="1"/>
    <col min="2" max="2" width="6" style="2" customWidth="1"/>
    <col min="3" max="3" width="32.85546875" style="1" customWidth="1"/>
    <col min="4" max="11" width="15.7109375" style="1" customWidth="1"/>
    <col min="12" max="12" width="13.140625" style="1" customWidth="1"/>
    <col min="13" max="14" width="15.7109375" style="1" customWidth="1"/>
    <col min="15" max="15" width="20.28515625" style="1" customWidth="1"/>
    <col min="16" max="16" width="13.28515625" style="1" hidden="1" customWidth="1"/>
    <col min="17" max="17" width="22" style="1" hidden="1" customWidth="1"/>
    <col min="18" max="19" width="19.85546875" style="1" hidden="1" customWidth="1"/>
    <col min="20" max="20" width="43.140625" style="1" hidden="1" customWidth="1"/>
    <col min="21" max="21" width="20.140625" style="1" hidden="1" customWidth="1"/>
    <col min="22" max="22" width="46.7109375" style="1" hidden="1" customWidth="1"/>
    <col min="23" max="23" width="22" style="1" hidden="1" customWidth="1"/>
    <col min="24" max="24" width="49.7109375" style="1" hidden="1" customWidth="1"/>
    <col min="25" max="25" width="33.85546875" style="1" hidden="1" customWidth="1"/>
    <col min="26" max="16384" width="9.140625" style="1"/>
  </cols>
  <sheetData>
    <row r="1" spans="2:25" ht="33.75" customHeight="1">
      <c r="B1" s="212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2:25" ht="15" customHeight="1">
      <c r="J2" s="1" t="s">
        <v>1</v>
      </c>
    </row>
    <row r="3" spans="2:25" ht="15" customHeight="1">
      <c r="J3" s="1" t="s">
        <v>2</v>
      </c>
    </row>
    <row r="5" spans="2:25" ht="15" customHeight="1">
      <c r="B5" s="213" t="s">
        <v>3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2:25" ht="14.25" customHeight="1">
      <c r="B6" s="213" t="s">
        <v>4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8" spans="2:25" ht="15" customHeight="1">
      <c r="B8" s="213" t="s">
        <v>5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2:25" ht="5.25" customHeight="1"/>
    <row r="10" spans="2:25" ht="15" customHeight="1">
      <c r="B10" s="205" t="s">
        <v>6</v>
      </c>
      <c r="C10" s="205" t="s">
        <v>7</v>
      </c>
      <c r="D10" s="205" t="s">
        <v>8</v>
      </c>
      <c r="E10" s="207" t="s">
        <v>9</v>
      </c>
      <c r="F10" s="208"/>
      <c r="G10" s="208"/>
      <c r="H10" s="208"/>
      <c r="I10" s="208"/>
      <c r="J10" s="208"/>
      <c r="K10" s="208"/>
      <c r="L10" s="208"/>
      <c r="M10" s="209"/>
      <c r="N10" s="205" t="s">
        <v>10</v>
      </c>
      <c r="P10" s="205" t="s">
        <v>8</v>
      </c>
      <c r="Q10" s="207" t="s">
        <v>9</v>
      </c>
      <c r="R10" s="208"/>
      <c r="S10" s="208"/>
      <c r="T10" s="208"/>
      <c r="U10" s="208"/>
      <c r="V10" s="208"/>
      <c r="W10" s="208"/>
      <c r="X10" s="208"/>
      <c r="Y10" s="209"/>
    </row>
    <row r="11" spans="2:25" ht="123" customHeight="1">
      <c r="B11" s="206"/>
      <c r="C11" s="206"/>
      <c r="D11" s="206"/>
      <c r="E11" s="121" t="s">
        <v>11</v>
      </c>
      <c r="F11" s="121" t="s">
        <v>12</v>
      </c>
      <c r="G11" s="121" t="s">
        <v>13</v>
      </c>
      <c r="H11" s="121" t="s">
        <v>14</v>
      </c>
      <c r="I11" s="121" t="s">
        <v>15</v>
      </c>
      <c r="J11" s="3" t="s">
        <v>16</v>
      </c>
      <c r="K11" s="121" t="s">
        <v>17</v>
      </c>
      <c r="L11" s="121" t="s">
        <v>18</v>
      </c>
      <c r="M11" s="122" t="s">
        <v>19</v>
      </c>
      <c r="N11" s="206"/>
      <c r="P11" s="206"/>
      <c r="Q11" s="121" t="s">
        <v>11</v>
      </c>
      <c r="R11" s="121" t="s">
        <v>360</v>
      </c>
      <c r="S11" s="121" t="s">
        <v>13</v>
      </c>
      <c r="T11" s="121" t="s">
        <v>14</v>
      </c>
      <c r="U11" s="121" t="s">
        <v>15</v>
      </c>
      <c r="V11" s="3" t="s">
        <v>16</v>
      </c>
      <c r="W11" s="121" t="s">
        <v>17</v>
      </c>
      <c r="X11" s="121" t="s">
        <v>18</v>
      </c>
      <c r="Y11" s="122" t="s">
        <v>19</v>
      </c>
    </row>
    <row r="12" spans="2:25" ht="15" customHeight="1">
      <c r="B12" s="61">
        <v>1</v>
      </c>
      <c r="C12" s="61">
        <v>2</v>
      </c>
      <c r="D12" s="61">
        <v>3</v>
      </c>
      <c r="E12" s="61">
        <v>4</v>
      </c>
      <c r="F12" s="61">
        <v>5</v>
      </c>
      <c r="G12" s="61">
        <v>6</v>
      </c>
      <c r="H12" s="61">
        <v>7</v>
      </c>
      <c r="I12" s="61">
        <v>8</v>
      </c>
      <c r="J12" s="61">
        <v>9</v>
      </c>
      <c r="K12" s="61">
        <v>10</v>
      </c>
      <c r="L12" s="123" t="s">
        <v>20</v>
      </c>
      <c r="M12" s="61">
        <v>12</v>
      </c>
      <c r="N12" s="61">
        <v>13</v>
      </c>
      <c r="P12" s="61">
        <v>3</v>
      </c>
      <c r="Q12" s="61">
        <v>4</v>
      </c>
      <c r="R12" s="61">
        <v>5</v>
      </c>
      <c r="S12" s="61">
        <v>6</v>
      </c>
      <c r="T12" s="61">
        <v>7</v>
      </c>
      <c r="U12" s="61">
        <v>8</v>
      </c>
      <c r="V12" s="61">
        <v>9</v>
      </c>
      <c r="W12" s="61">
        <v>10</v>
      </c>
      <c r="X12" s="123" t="s">
        <v>20</v>
      </c>
      <c r="Y12" s="61">
        <v>12</v>
      </c>
    </row>
    <row r="13" spans="2:25" ht="71.25" customHeight="1">
      <c r="B13" s="124" t="s">
        <v>21</v>
      </c>
      <c r="C13" s="125" t="s">
        <v>22</v>
      </c>
      <c r="D13" s="126">
        <f t="shared" ref="D13:M13" si="0">SUM(D14:D15)</f>
        <v>0.57999999999999996</v>
      </c>
      <c r="E13" s="126">
        <f t="shared" si="0"/>
        <v>324368.94</v>
      </c>
      <c r="F13" s="126">
        <f t="shared" si="0"/>
        <v>0</v>
      </c>
      <c r="G13" s="126">
        <f t="shared" si="0"/>
        <v>1184.75</v>
      </c>
      <c r="H13" s="126">
        <f t="shared" si="0"/>
        <v>0</v>
      </c>
      <c r="I13" s="126">
        <f t="shared" si="0"/>
        <v>0</v>
      </c>
      <c r="J13" s="126">
        <f t="shared" si="0"/>
        <v>-318078.62</v>
      </c>
      <c r="K13" s="126">
        <f t="shared" si="0"/>
        <v>0</v>
      </c>
      <c r="L13" s="126">
        <f t="shared" si="0"/>
        <v>0</v>
      </c>
      <c r="M13" s="126">
        <f t="shared" si="0"/>
        <v>13837.9</v>
      </c>
      <c r="N13" s="126">
        <f t="shared" ref="N13:N25" si="1">SUM(D13:M13)</f>
        <v>21313.550000000025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5" customHeight="1">
      <c r="B14" s="129" t="s">
        <v>23</v>
      </c>
      <c r="C14" s="130" t="s">
        <v>24</v>
      </c>
      <c r="D14" s="131">
        <v>0.57999999999999996</v>
      </c>
      <c r="E14" s="131">
        <v>874.13</v>
      </c>
      <c r="F14" s="131">
        <v>1702.27</v>
      </c>
      <c r="G14" s="131">
        <v>1184.75</v>
      </c>
      <c r="H14" s="131" t="s">
        <v>25</v>
      </c>
      <c r="I14" s="131" t="s">
        <v>25</v>
      </c>
      <c r="J14" s="131">
        <v>-3761.73</v>
      </c>
      <c r="K14" s="131" t="s">
        <v>25</v>
      </c>
      <c r="L14" s="131" t="s">
        <v>25</v>
      </c>
      <c r="M14" s="131" t="s">
        <v>25</v>
      </c>
      <c r="N14" s="131">
        <f t="shared" si="1"/>
        <v>0</v>
      </c>
      <c r="O14" s="132"/>
      <c r="P14" s="133" t="s">
        <v>361</v>
      </c>
      <c r="Q14" s="133" t="s">
        <v>362</v>
      </c>
      <c r="R14" s="134"/>
      <c r="S14" s="134"/>
      <c r="T14" s="133" t="s">
        <v>363</v>
      </c>
      <c r="U14" s="134" t="s">
        <v>364</v>
      </c>
      <c r="V14" s="133" t="s">
        <v>365</v>
      </c>
      <c r="W14" s="134" t="s">
        <v>366</v>
      </c>
      <c r="X14" s="133" t="s">
        <v>367</v>
      </c>
      <c r="Y14" s="133" t="s">
        <v>368</v>
      </c>
    </row>
    <row r="15" spans="2:25" ht="15" customHeight="1">
      <c r="B15" s="129" t="s">
        <v>26</v>
      </c>
      <c r="C15" s="130" t="s">
        <v>27</v>
      </c>
      <c r="D15" s="131">
        <v>0</v>
      </c>
      <c r="E15" s="131">
        <v>323494.81</v>
      </c>
      <c r="F15" s="131">
        <v>-1702.27</v>
      </c>
      <c r="G15" s="131" t="s">
        <v>25</v>
      </c>
      <c r="H15" s="131" t="s">
        <v>25</v>
      </c>
      <c r="I15" s="131" t="s">
        <v>25</v>
      </c>
      <c r="J15" s="131">
        <v>-314316.89</v>
      </c>
      <c r="K15" s="131" t="s">
        <v>25</v>
      </c>
      <c r="L15" s="131" t="s">
        <v>25</v>
      </c>
      <c r="M15" s="131">
        <v>13837.9</v>
      </c>
      <c r="N15" s="131">
        <f t="shared" si="1"/>
        <v>21313.549999999967</v>
      </c>
      <c r="O15" s="127"/>
      <c r="P15" s="133" t="s">
        <v>369</v>
      </c>
      <c r="Q15" s="133" t="s">
        <v>370</v>
      </c>
      <c r="R15" s="133"/>
      <c r="S15" s="134"/>
      <c r="T15" s="133" t="s">
        <v>371</v>
      </c>
      <c r="U15" s="134"/>
      <c r="V15" s="133" t="s">
        <v>372</v>
      </c>
      <c r="W15" s="133"/>
      <c r="X15" s="133" t="s">
        <v>373</v>
      </c>
      <c r="Y15" s="133" t="s">
        <v>374</v>
      </c>
    </row>
    <row r="16" spans="2:25" ht="74.25" customHeight="1">
      <c r="B16" s="124" t="s">
        <v>28</v>
      </c>
      <c r="C16" s="125" t="s">
        <v>29</v>
      </c>
      <c r="D16" s="126">
        <f t="shared" ref="D16:M16" si="2">SUM(D17:D18)</f>
        <v>41922.42</v>
      </c>
      <c r="E16" s="126">
        <f t="shared" si="2"/>
        <v>315747.36</v>
      </c>
      <c r="F16" s="126">
        <f t="shared" si="2"/>
        <v>0</v>
      </c>
      <c r="G16" s="126">
        <f t="shared" si="2"/>
        <v>5429.95</v>
      </c>
      <c r="H16" s="126">
        <f t="shared" si="2"/>
        <v>0</v>
      </c>
      <c r="I16" s="126">
        <f t="shared" si="2"/>
        <v>0</v>
      </c>
      <c r="J16" s="126">
        <f t="shared" si="2"/>
        <v>-322975.88</v>
      </c>
      <c r="K16" s="126">
        <f t="shared" si="2"/>
        <v>0</v>
      </c>
      <c r="L16" s="126">
        <f t="shared" si="2"/>
        <v>0</v>
      </c>
      <c r="M16" s="126">
        <f t="shared" si="2"/>
        <v>0</v>
      </c>
      <c r="N16" s="126">
        <f t="shared" si="1"/>
        <v>40123.849999999977</v>
      </c>
      <c r="O16" s="127"/>
      <c r="P16" s="128"/>
      <c r="Q16" s="128"/>
      <c r="R16" s="128"/>
      <c r="S16" s="128"/>
      <c r="T16" s="128"/>
      <c r="U16" s="128"/>
      <c r="V16" s="128"/>
      <c r="W16" s="128"/>
      <c r="X16" s="128"/>
      <c r="Y16" s="135"/>
    </row>
    <row r="17" spans="1:26" ht="15" customHeight="1">
      <c r="B17" s="129" t="s">
        <v>30</v>
      </c>
      <c r="C17" s="130" t="s">
        <v>24</v>
      </c>
      <c r="D17" s="131">
        <v>41922.42</v>
      </c>
      <c r="E17" s="131">
        <v>4688.8100000000004</v>
      </c>
      <c r="F17" s="131" t="s">
        <v>25</v>
      </c>
      <c r="G17" s="131">
        <v>5429.95</v>
      </c>
      <c r="H17" s="131" t="s">
        <v>25</v>
      </c>
      <c r="I17" s="131" t="s">
        <v>25</v>
      </c>
      <c r="J17" s="131">
        <v>-11917.33</v>
      </c>
      <c r="K17" s="131" t="s">
        <v>25</v>
      </c>
      <c r="L17" s="131" t="s">
        <v>25</v>
      </c>
      <c r="M17" s="131">
        <v>0</v>
      </c>
      <c r="N17" s="131">
        <f t="shared" si="1"/>
        <v>40123.849999999991</v>
      </c>
      <c r="O17" s="127"/>
      <c r="P17" s="133" t="s">
        <v>375</v>
      </c>
      <c r="Q17" s="133" t="s">
        <v>376</v>
      </c>
      <c r="R17" s="134"/>
      <c r="S17" s="134"/>
      <c r="T17" s="133" t="s">
        <v>377</v>
      </c>
      <c r="U17" s="134" t="s">
        <v>378</v>
      </c>
      <c r="V17" s="133" t="s">
        <v>379</v>
      </c>
      <c r="W17" s="134" t="s">
        <v>380</v>
      </c>
      <c r="X17" s="133" t="s">
        <v>381</v>
      </c>
      <c r="Y17" s="133" t="s">
        <v>382</v>
      </c>
    </row>
    <row r="18" spans="1:26" ht="15" customHeight="1">
      <c r="B18" s="129" t="s">
        <v>31</v>
      </c>
      <c r="C18" s="130" t="s">
        <v>27</v>
      </c>
      <c r="D18" s="131">
        <v>0</v>
      </c>
      <c r="E18" s="131">
        <v>311058.55</v>
      </c>
      <c r="F18" s="131" t="s">
        <v>25</v>
      </c>
      <c r="G18" s="131" t="s">
        <v>25</v>
      </c>
      <c r="H18" s="131" t="s">
        <v>25</v>
      </c>
      <c r="I18" s="131" t="s">
        <v>25</v>
      </c>
      <c r="J18" s="131">
        <v>-311058.55</v>
      </c>
      <c r="K18" s="131" t="s">
        <v>25</v>
      </c>
      <c r="L18" s="131" t="s">
        <v>25</v>
      </c>
      <c r="M18" s="131">
        <v>0</v>
      </c>
      <c r="N18" s="131">
        <f t="shared" si="1"/>
        <v>0</v>
      </c>
      <c r="O18" s="127"/>
      <c r="P18" s="133" t="s">
        <v>383</v>
      </c>
      <c r="Q18" s="133" t="s">
        <v>384</v>
      </c>
      <c r="R18" s="133"/>
      <c r="S18" s="133"/>
      <c r="T18" s="133" t="s">
        <v>385</v>
      </c>
      <c r="U18" s="133"/>
      <c r="V18" s="133" t="s">
        <v>386</v>
      </c>
      <c r="W18" s="133"/>
      <c r="X18" s="133" t="s">
        <v>387</v>
      </c>
      <c r="Y18" s="133" t="s">
        <v>388</v>
      </c>
    </row>
    <row r="19" spans="1:26" ht="114.75" customHeight="1">
      <c r="B19" s="124" t="s">
        <v>32</v>
      </c>
      <c r="C19" s="125" t="s">
        <v>33</v>
      </c>
      <c r="D19" s="126">
        <f t="shared" ref="D19:M19" si="3">SUM(D20:D21)</f>
        <v>69211.320000000007</v>
      </c>
      <c r="E19" s="126">
        <f t="shared" si="3"/>
        <v>6278.97</v>
      </c>
      <c r="F19" s="126">
        <f t="shared" si="3"/>
        <v>0</v>
      </c>
      <c r="G19" s="126">
        <f t="shared" si="3"/>
        <v>0</v>
      </c>
      <c r="H19" s="126">
        <f t="shared" si="3"/>
        <v>0</v>
      </c>
      <c r="I19" s="126">
        <f t="shared" si="3"/>
        <v>0</v>
      </c>
      <c r="J19" s="126">
        <f t="shared" si="3"/>
        <v>-10219.709999999999</v>
      </c>
      <c r="K19" s="126">
        <f t="shared" si="3"/>
        <v>0</v>
      </c>
      <c r="L19" s="126">
        <f t="shared" si="3"/>
        <v>0</v>
      </c>
      <c r="M19" s="126">
        <f t="shared" si="3"/>
        <v>0</v>
      </c>
      <c r="N19" s="126">
        <f t="shared" si="1"/>
        <v>65270.580000000009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35"/>
    </row>
    <row r="20" spans="1:26" ht="15" customHeight="1">
      <c r="B20" s="129" t="s">
        <v>34</v>
      </c>
      <c r="C20" s="130" t="s">
        <v>24</v>
      </c>
      <c r="D20" s="131">
        <v>65289.54</v>
      </c>
      <c r="E20" s="131" t="s">
        <v>25</v>
      </c>
      <c r="F20" s="131" t="s">
        <v>25</v>
      </c>
      <c r="G20" s="131" t="s">
        <v>25</v>
      </c>
      <c r="H20" s="131" t="s">
        <v>25</v>
      </c>
      <c r="I20" s="131" t="s">
        <v>25</v>
      </c>
      <c r="J20" s="131">
        <v>-743.04</v>
      </c>
      <c r="K20" s="131" t="s">
        <v>25</v>
      </c>
      <c r="L20" s="131" t="s">
        <v>25</v>
      </c>
      <c r="M20" s="131" t="s">
        <v>25</v>
      </c>
      <c r="N20" s="131">
        <f t="shared" si="1"/>
        <v>64546.5</v>
      </c>
      <c r="O20" s="127"/>
      <c r="P20" s="133" t="s">
        <v>389</v>
      </c>
      <c r="Q20" s="133" t="s">
        <v>390</v>
      </c>
      <c r="R20" s="134"/>
      <c r="S20" s="134"/>
      <c r="T20" s="133" t="s">
        <v>391</v>
      </c>
      <c r="U20" s="134" t="s">
        <v>392</v>
      </c>
      <c r="V20" s="133" t="s">
        <v>393</v>
      </c>
      <c r="W20" s="134" t="s">
        <v>394</v>
      </c>
      <c r="X20" s="133" t="s">
        <v>395</v>
      </c>
      <c r="Y20" s="133" t="s">
        <v>396</v>
      </c>
    </row>
    <row r="21" spans="1:26" ht="15" customHeight="1">
      <c r="B21" s="129" t="s">
        <v>35</v>
      </c>
      <c r="C21" s="130" t="s">
        <v>27</v>
      </c>
      <c r="D21" s="131">
        <v>3921.78</v>
      </c>
      <c r="E21" s="131">
        <v>6278.97</v>
      </c>
      <c r="F21" s="131" t="s">
        <v>25</v>
      </c>
      <c r="G21" s="131" t="s">
        <v>25</v>
      </c>
      <c r="H21" s="131" t="s">
        <v>25</v>
      </c>
      <c r="I21" s="131" t="s">
        <v>25</v>
      </c>
      <c r="J21" s="131">
        <v>-9476.67</v>
      </c>
      <c r="K21" s="131" t="s">
        <v>25</v>
      </c>
      <c r="L21" s="131" t="s">
        <v>25</v>
      </c>
      <c r="M21" s="131">
        <v>0</v>
      </c>
      <c r="N21" s="131">
        <f t="shared" si="1"/>
        <v>724.07999999999993</v>
      </c>
      <c r="O21" s="127"/>
      <c r="P21" s="133" t="s">
        <v>397</v>
      </c>
      <c r="Q21" s="133" t="s">
        <v>398</v>
      </c>
      <c r="R21" s="133"/>
      <c r="S21" s="133"/>
      <c r="T21" s="133" t="s">
        <v>399</v>
      </c>
      <c r="U21" s="133"/>
      <c r="V21" s="133" t="s">
        <v>400</v>
      </c>
      <c r="W21" s="133"/>
      <c r="X21" s="133" t="s">
        <v>401</v>
      </c>
      <c r="Y21" s="133" t="s">
        <v>402</v>
      </c>
    </row>
    <row r="22" spans="1:26" ht="27.75" customHeight="1">
      <c r="B22" s="124" t="s">
        <v>36</v>
      </c>
      <c r="C22" s="125" t="s">
        <v>37</v>
      </c>
      <c r="D22" s="126">
        <f t="shared" ref="D22:M22" si="4">SUM(D23:D24)</f>
        <v>3299.58</v>
      </c>
      <c r="E22" s="126">
        <f t="shared" si="4"/>
        <v>3874.74</v>
      </c>
      <c r="F22" s="126">
        <f t="shared" si="4"/>
        <v>0</v>
      </c>
      <c r="G22" s="126">
        <f t="shared" si="4"/>
        <v>7000.15</v>
      </c>
      <c r="H22" s="126">
        <f t="shared" si="4"/>
        <v>0</v>
      </c>
      <c r="I22" s="126">
        <f t="shared" si="4"/>
        <v>0</v>
      </c>
      <c r="J22" s="126">
        <f t="shared" si="4"/>
        <v>-11078.05</v>
      </c>
      <c r="K22" s="126">
        <f t="shared" si="4"/>
        <v>0</v>
      </c>
      <c r="L22" s="126">
        <f t="shared" si="4"/>
        <v>0</v>
      </c>
      <c r="M22" s="126">
        <f t="shared" si="4"/>
        <v>0</v>
      </c>
      <c r="N22" s="126">
        <f t="shared" si="1"/>
        <v>3096.42</v>
      </c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35"/>
    </row>
    <row r="23" spans="1:26" ht="15" customHeight="1">
      <c r="B23" s="129" t="s">
        <v>38</v>
      </c>
      <c r="C23" s="130" t="s">
        <v>24</v>
      </c>
      <c r="D23" s="131">
        <v>0</v>
      </c>
      <c r="E23" s="131">
        <v>3874.74</v>
      </c>
      <c r="F23" s="131" t="s">
        <v>25</v>
      </c>
      <c r="G23" s="131">
        <v>7000.15</v>
      </c>
      <c r="H23" s="131" t="s">
        <v>25</v>
      </c>
      <c r="I23" s="131" t="s">
        <v>25</v>
      </c>
      <c r="J23" s="131">
        <v>-10874.89</v>
      </c>
      <c r="K23" s="131" t="s">
        <v>25</v>
      </c>
      <c r="L23" s="131" t="s">
        <v>25</v>
      </c>
      <c r="M23" s="131" t="s">
        <v>25</v>
      </c>
      <c r="N23" s="131">
        <f t="shared" si="1"/>
        <v>0</v>
      </c>
      <c r="O23" s="127"/>
      <c r="P23" s="133" t="s">
        <v>403</v>
      </c>
      <c r="Q23" s="133" t="s">
        <v>404</v>
      </c>
      <c r="R23" s="134"/>
      <c r="S23" s="134"/>
      <c r="T23" s="133" t="s">
        <v>405</v>
      </c>
      <c r="U23" s="134" t="s">
        <v>406</v>
      </c>
      <c r="V23" s="133" t="s">
        <v>407</v>
      </c>
      <c r="W23" s="134" t="s">
        <v>408</v>
      </c>
      <c r="X23" s="133" t="s">
        <v>409</v>
      </c>
      <c r="Y23" s="133" t="s">
        <v>410</v>
      </c>
    </row>
    <row r="24" spans="1:26" ht="15" customHeight="1">
      <c r="B24" s="129" t="s">
        <v>39</v>
      </c>
      <c r="C24" s="130" t="s">
        <v>27</v>
      </c>
      <c r="D24" s="131">
        <v>3299.58</v>
      </c>
      <c r="E24" s="131" t="s">
        <v>25</v>
      </c>
      <c r="F24" s="131" t="s">
        <v>25</v>
      </c>
      <c r="G24" s="131" t="s">
        <v>25</v>
      </c>
      <c r="H24" s="131" t="s">
        <v>25</v>
      </c>
      <c r="I24" s="131" t="s">
        <v>25</v>
      </c>
      <c r="J24" s="131">
        <v>-203.16</v>
      </c>
      <c r="K24" s="131" t="s">
        <v>25</v>
      </c>
      <c r="L24" s="131" t="s">
        <v>25</v>
      </c>
      <c r="M24" s="131" t="s">
        <v>25</v>
      </c>
      <c r="N24" s="131">
        <f t="shared" si="1"/>
        <v>3096.42</v>
      </c>
      <c r="O24" s="127"/>
      <c r="P24" s="133" t="s">
        <v>411</v>
      </c>
      <c r="Q24" s="133" t="s">
        <v>412</v>
      </c>
      <c r="R24" s="133"/>
      <c r="S24" s="133"/>
      <c r="T24" s="133" t="s">
        <v>413</v>
      </c>
      <c r="U24" s="133"/>
      <c r="V24" s="133" t="s">
        <v>414</v>
      </c>
      <c r="W24" s="133"/>
      <c r="X24" s="133" t="s">
        <v>415</v>
      </c>
      <c r="Y24" s="133" t="s">
        <v>416</v>
      </c>
    </row>
    <row r="25" spans="1:26" ht="28.5" customHeight="1">
      <c r="B25" s="124" t="s">
        <v>40</v>
      </c>
      <c r="C25" s="125" t="s">
        <v>41</v>
      </c>
      <c r="D25" s="126">
        <f t="shared" ref="D25:M25" si="5">SUM(D13,D16,D19,D22)</f>
        <v>114433.90000000001</v>
      </c>
      <c r="E25" s="126">
        <f t="shared" si="5"/>
        <v>650270.01</v>
      </c>
      <c r="F25" s="126">
        <f t="shared" si="5"/>
        <v>0</v>
      </c>
      <c r="G25" s="126">
        <f t="shared" si="5"/>
        <v>13614.849999999999</v>
      </c>
      <c r="H25" s="126">
        <f t="shared" si="5"/>
        <v>0</v>
      </c>
      <c r="I25" s="126">
        <f t="shared" si="5"/>
        <v>0</v>
      </c>
      <c r="J25" s="126">
        <f t="shared" si="5"/>
        <v>-662352.26</v>
      </c>
      <c r="K25" s="126">
        <f t="shared" si="5"/>
        <v>0</v>
      </c>
      <c r="L25" s="126">
        <f t="shared" si="5"/>
        <v>0</v>
      </c>
      <c r="M25" s="126">
        <f t="shared" si="5"/>
        <v>13837.9</v>
      </c>
      <c r="N25" s="126">
        <f t="shared" si="1"/>
        <v>129804.4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36"/>
    </row>
    <row r="26" spans="1:26" ht="15" customHeight="1">
      <c r="B26" s="210" t="s">
        <v>417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  <row r="27" spans="1:26" customFormat="1" ht="15" customHeight="1">
      <c r="A27" s="4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</row>
    <row r="28" spans="1:26" customFormat="1" ht="15" customHeight="1">
      <c r="A28" s="4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Z28" s="4"/>
    </row>
    <row r="29" spans="1:26" s="21" customFormat="1" ht="12.75" customHeight="1">
      <c r="A29" s="4"/>
    </row>
    <row r="30" spans="1:26" ht="12.75" customHeight="1"/>
    <row r="31" spans="1:26" ht="12.75" customHeight="1"/>
  </sheetData>
  <mergeCells count="12">
    <mergeCell ref="P10:P11"/>
    <mergeCell ref="Q10:Y10"/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" right="0.19685039370078741" top="0" bottom="0" header="0" footer="0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sumų pažyma</vt:lpstr>
      <vt:lpstr>'Finansavimo sumų pažyma'!Print_Titles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Renata Zažeckienė</cp:lastModifiedBy>
  <cp:lastPrinted>2022-08-30T07:47:46Z</cp:lastPrinted>
  <dcterms:created xsi:type="dcterms:W3CDTF">1996-10-14T23:33:28Z</dcterms:created>
  <dcterms:modified xsi:type="dcterms:W3CDTF">2022-08-30T07:48:15Z</dcterms:modified>
</cp:coreProperties>
</file>